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28" yWindow="240" windowWidth="23136" windowHeight="12240"/>
  </bookViews>
  <sheets>
    <sheet name="Мероприятия программы" sheetId="5" r:id="rId1"/>
  </sheets>
  <definedNames>
    <definedName name="_xlnm.Print_Titles" localSheetId="0">'Мероприятия программы'!$3:$6</definedName>
  </definedNames>
  <calcPr calcId="144525"/>
</workbook>
</file>

<file path=xl/calcChain.xml><?xml version="1.0" encoding="utf-8"?>
<calcChain xmlns="http://schemas.openxmlformats.org/spreadsheetml/2006/main">
  <c r="F166" i="5" l="1"/>
  <c r="E193" i="5" l="1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7" i="5"/>
  <c r="E176" i="5"/>
  <c r="E175" i="5"/>
  <c r="E174" i="5"/>
  <c r="E172" i="5"/>
  <c r="E171" i="5"/>
  <c r="E170" i="5"/>
  <c r="E169" i="5"/>
  <c r="E168" i="5"/>
  <c r="E167" i="5"/>
  <c r="E166" i="5"/>
  <c r="E165" i="5"/>
  <c r="E164" i="5"/>
  <c r="E161" i="5"/>
  <c r="E159" i="5"/>
  <c r="E158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0" i="5"/>
  <c r="E139" i="5"/>
  <c r="E138" i="5"/>
  <c r="E137" i="5"/>
  <c r="E136" i="5"/>
  <c r="E135" i="5"/>
  <c r="E133" i="5"/>
  <c r="E132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7" i="5"/>
  <c r="E46" i="5"/>
  <c r="E45" i="5"/>
  <c r="E44" i="5"/>
  <c r="E43" i="5"/>
  <c r="E42" i="5"/>
  <c r="E40" i="5"/>
  <c r="E39" i="5"/>
  <c r="E37" i="5"/>
  <c r="E36" i="5"/>
  <c r="E35" i="5"/>
  <c r="E34" i="5"/>
  <c r="E33" i="5"/>
  <c r="E32" i="5"/>
  <c r="E31" i="5"/>
  <c r="E30" i="5"/>
  <c r="E29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F8" i="5" l="1"/>
  <c r="F57" i="5" l="1"/>
  <c r="F186" i="5" l="1"/>
  <c r="H186" i="5" l="1"/>
  <c r="H166" i="5"/>
  <c r="G186" i="5"/>
  <c r="G166" i="5"/>
  <c r="H165" i="5"/>
  <c r="G165" i="5"/>
  <c r="F165" i="5"/>
  <c r="H178" i="5" l="1"/>
  <c r="G178" i="5"/>
  <c r="E178" i="5" s="1"/>
  <c r="F178" i="5"/>
  <c r="H41" i="5" l="1"/>
  <c r="H57" i="5"/>
  <c r="H124" i="5"/>
  <c r="G124" i="5"/>
  <c r="F124" i="5"/>
  <c r="H70" i="5"/>
  <c r="G70" i="5"/>
  <c r="F123" i="5"/>
  <c r="H61" i="5"/>
  <c r="F121" i="5" l="1"/>
  <c r="F62" i="5" l="1"/>
  <c r="G62" i="5"/>
  <c r="F61" i="5"/>
  <c r="L124" i="5" l="1"/>
  <c r="K124" i="5"/>
  <c r="J124" i="5"/>
  <c r="I124" i="5"/>
  <c r="L121" i="5"/>
  <c r="K121" i="5" s="1"/>
  <c r="J121" i="5" s="1"/>
  <c r="I121" i="5" s="1"/>
  <c r="L120" i="5"/>
  <c r="K120" i="5" s="1"/>
  <c r="J120" i="5" s="1"/>
  <c r="I120" i="5" s="1"/>
  <c r="H120" i="5" s="1"/>
  <c r="G120" i="5" s="1"/>
  <c r="F120" i="5" s="1"/>
  <c r="L119" i="5"/>
  <c r="K119" i="5" s="1"/>
  <c r="J119" i="5" s="1"/>
  <c r="I119" i="5" s="1"/>
  <c r="H119" i="5" s="1"/>
  <c r="G119" i="5" s="1"/>
  <c r="L118" i="5"/>
  <c r="K118" i="5" s="1"/>
  <c r="L117" i="5"/>
  <c r="K117" i="5" s="1"/>
  <c r="J117" i="5" s="1"/>
  <c r="I117" i="5" s="1"/>
  <c r="H117" i="5" s="1"/>
  <c r="G117" i="5" s="1"/>
  <c r="F117" i="5" s="1"/>
  <c r="F116" i="5"/>
  <c r="L131" i="5"/>
  <c r="K131" i="5" s="1"/>
  <c r="J131" i="5" s="1"/>
  <c r="I131" i="5" s="1"/>
  <c r="L115" i="5"/>
  <c r="K115" i="5" s="1"/>
  <c r="J115" i="5" s="1"/>
  <c r="I115" i="5" s="1"/>
  <c r="H115" i="5" s="1"/>
  <c r="G115" i="5" s="1"/>
  <c r="F115" i="5" s="1"/>
  <c r="L113" i="5"/>
  <c r="K113" i="5" s="1"/>
  <c r="L112" i="5"/>
  <c r="K112" i="5" s="1"/>
  <c r="J112" i="5" s="1"/>
  <c r="I112" i="5" s="1"/>
  <c r="H112" i="5" s="1"/>
  <c r="G112" i="5" s="1"/>
  <c r="F112" i="5" s="1"/>
  <c r="F111" i="5"/>
  <c r="L110" i="5"/>
  <c r="K110" i="5" s="1"/>
  <c r="J110" i="5" s="1"/>
  <c r="I110" i="5" s="1"/>
  <c r="H110" i="5" s="1"/>
  <c r="G110" i="5" s="1"/>
  <c r="F110" i="5" s="1"/>
  <c r="L108" i="5"/>
  <c r="K108" i="5" s="1"/>
  <c r="L107" i="5"/>
  <c r="K107" i="5" s="1"/>
  <c r="J107" i="5" s="1"/>
  <c r="I107" i="5" s="1"/>
  <c r="H107" i="5" s="1"/>
  <c r="G107" i="5" s="1"/>
  <c r="F107" i="5" s="1"/>
  <c r="F106" i="5"/>
  <c r="L106" i="5" l="1"/>
  <c r="K116" i="5"/>
  <c r="J118" i="5"/>
  <c r="L116" i="5"/>
  <c r="K111" i="5"/>
  <c r="J113" i="5"/>
  <c r="L111" i="5"/>
  <c r="J108" i="5"/>
  <c r="L65" i="5"/>
  <c r="K65" i="5" s="1"/>
  <c r="J65" i="5" s="1"/>
  <c r="I65" i="5" s="1"/>
  <c r="H65" i="5" s="1"/>
  <c r="G65" i="5" s="1"/>
  <c r="F65" i="5" s="1"/>
  <c r="L66" i="5"/>
  <c r="K66" i="5" s="1"/>
  <c r="J66" i="5" s="1"/>
  <c r="I66" i="5" s="1"/>
  <c r="H66" i="5" s="1"/>
  <c r="G66" i="5" s="1"/>
  <c r="F66" i="5" s="1"/>
  <c r="L67" i="5"/>
  <c r="K67" i="5" s="1"/>
  <c r="J67" i="5" s="1"/>
  <c r="I67" i="5" s="1"/>
  <c r="H67" i="5" s="1"/>
  <c r="G67" i="5" s="1"/>
  <c r="F67" i="5" s="1"/>
  <c r="L68" i="5"/>
  <c r="K68" i="5" s="1"/>
  <c r="J68" i="5" s="1"/>
  <c r="I68" i="5" s="1"/>
  <c r="H68" i="5" s="1"/>
  <c r="G68" i="5" s="1"/>
  <c r="F68" i="5" s="1"/>
  <c r="F70" i="5"/>
  <c r="L70" i="5"/>
  <c r="K70" i="5" s="1"/>
  <c r="J70" i="5" s="1"/>
  <c r="I70" i="5" s="1"/>
  <c r="L73" i="5"/>
  <c r="K73" i="5" s="1"/>
  <c r="J73" i="5" s="1"/>
  <c r="I73" i="5" s="1"/>
  <c r="J116" i="5" l="1"/>
  <c r="I118" i="5"/>
  <c r="J111" i="5"/>
  <c r="I113" i="5"/>
  <c r="J106" i="5"/>
  <c r="I108" i="5"/>
  <c r="K106" i="5"/>
  <c r="H118" i="5" l="1"/>
  <c r="I116" i="5"/>
  <c r="I111" i="5"/>
  <c r="H113" i="5"/>
  <c r="H108" i="5"/>
  <c r="I106" i="5"/>
  <c r="F41" i="5"/>
  <c r="E41" i="5" s="1"/>
  <c r="F40" i="5"/>
  <c r="F91" i="5"/>
  <c r="L95" i="5"/>
  <c r="K95" i="5" s="1"/>
  <c r="J95" i="5" s="1"/>
  <c r="I95" i="5" s="1"/>
  <c r="H123" i="5" l="1"/>
  <c r="H121" i="5" s="1"/>
  <c r="I90" i="5"/>
  <c r="F90" i="5"/>
  <c r="G118" i="5"/>
  <c r="H116" i="5"/>
  <c r="G113" i="5"/>
  <c r="H111" i="5"/>
  <c r="H106" i="5"/>
  <c r="G108" i="5"/>
  <c r="G123" i="5" l="1"/>
  <c r="G121" i="5" s="1"/>
  <c r="H90" i="5"/>
  <c r="G116" i="5"/>
  <c r="G111" i="5"/>
  <c r="G106" i="5"/>
  <c r="G90" i="5" l="1"/>
  <c r="L173" i="5" l="1"/>
  <c r="K173" i="5"/>
  <c r="J173" i="5"/>
  <c r="I173" i="5"/>
  <c r="H173" i="5"/>
  <c r="G173" i="5"/>
  <c r="F173" i="5"/>
  <c r="L163" i="5"/>
  <c r="K163" i="5"/>
  <c r="J163" i="5"/>
  <c r="I163" i="5"/>
  <c r="H163" i="5"/>
  <c r="L158" i="5"/>
  <c r="K158" i="5"/>
  <c r="J158" i="5"/>
  <c r="I158" i="5"/>
  <c r="H158" i="5"/>
  <c r="G158" i="5"/>
  <c r="F158" i="5"/>
  <c r="E173" i="5" l="1"/>
  <c r="G167" i="5"/>
  <c r="F167" i="5" s="1"/>
  <c r="G164" i="5"/>
  <c r="G163" i="5" l="1"/>
  <c r="F164" i="5"/>
  <c r="F163" i="5" s="1"/>
  <c r="E163" i="5" s="1"/>
  <c r="L187" i="5"/>
  <c r="K187" i="5" s="1"/>
  <c r="J187" i="5" s="1"/>
  <c r="I187" i="5" s="1"/>
  <c r="H187" i="5" s="1"/>
  <c r="G187" i="5" s="1"/>
  <c r="F187" i="5" s="1"/>
  <c r="L186" i="5"/>
  <c r="K186" i="5" s="1"/>
  <c r="J186" i="5" s="1"/>
  <c r="I186" i="5" s="1"/>
  <c r="L185" i="5"/>
  <c r="K185" i="5" s="1"/>
  <c r="J185" i="5" s="1"/>
  <c r="I185" i="5" s="1"/>
  <c r="H185" i="5" s="1"/>
  <c r="G185" i="5" s="1"/>
  <c r="L184" i="5"/>
  <c r="K184" i="5" l="1"/>
  <c r="L183" i="5"/>
  <c r="L9" i="5"/>
  <c r="L19" i="5"/>
  <c r="L22" i="5"/>
  <c r="K22" i="5" s="1"/>
  <c r="J22" i="5" s="1"/>
  <c r="I22" i="5" s="1"/>
  <c r="H22" i="5" s="1"/>
  <c r="G22" i="5" s="1"/>
  <c r="F22" i="5" s="1"/>
  <c r="F27" i="5"/>
  <c r="L34" i="5"/>
  <c r="L37" i="5"/>
  <c r="L42" i="5" s="1"/>
  <c r="L47" i="5"/>
  <c r="K47" i="5" s="1"/>
  <c r="J47" i="5" s="1"/>
  <c r="I47" i="5" s="1"/>
  <c r="H47" i="5" s="1"/>
  <c r="G47" i="5" s="1"/>
  <c r="F47" i="5" s="1"/>
  <c r="L46" i="5"/>
  <c r="K46" i="5" s="1"/>
  <c r="J46" i="5" s="1"/>
  <c r="I46" i="5" s="1"/>
  <c r="H46" i="5" s="1"/>
  <c r="G46" i="5" s="1"/>
  <c r="F46" i="5" s="1"/>
  <c r="L45" i="5"/>
  <c r="K45" i="5" s="1"/>
  <c r="J45" i="5" s="1"/>
  <c r="I45" i="5" s="1"/>
  <c r="H45" i="5" s="1"/>
  <c r="G45" i="5" s="1"/>
  <c r="F45" i="5" s="1"/>
  <c r="L44" i="5"/>
  <c r="L50" i="5"/>
  <c r="L53" i="5"/>
  <c r="K53" i="5" s="1"/>
  <c r="J53" i="5" s="1"/>
  <c r="I53" i="5" s="1"/>
  <c r="H53" i="5" s="1"/>
  <c r="G53" i="5" s="1"/>
  <c r="F53" i="5" s="1"/>
  <c r="L74" i="5"/>
  <c r="K74" i="5" s="1"/>
  <c r="J74" i="5" s="1"/>
  <c r="I74" i="5" s="1"/>
  <c r="H74" i="5" s="1"/>
  <c r="G74" i="5" s="1"/>
  <c r="F74" i="5" s="1"/>
  <c r="L76" i="5"/>
  <c r="K76" i="5" s="1"/>
  <c r="J76" i="5" s="1"/>
  <c r="I76" i="5" s="1"/>
  <c r="H76" i="5" s="1"/>
  <c r="G76" i="5" s="1"/>
  <c r="F76" i="5" s="1"/>
  <c r="L79" i="5"/>
  <c r="K79" i="5" s="1"/>
  <c r="J79" i="5" s="1"/>
  <c r="I79" i="5" s="1"/>
  <c r="H79" i="5" s="1"/>
  <c r="G79" i="5" s="1"/>
  <c r="F79" i="5" s="1"/>
  <c r="L81" i="5"/>
  <c r="K81" i="5" s="1"/>
  <c r="J81" i="5" s="1"/>
  <c r="I81" i="5" s="1"/>
  <c r="H81" i="5" s="1"/>
  <c r="G81" i="5" s="1"/>
  <c r="F81" i="5" s="1"/>
  <c r="L84" i="5"/>
  <c r="K84" i="5" s="1"/>
  <c r="J84" i="5" s="1"/>
  <c r="I84" i="5" s="1"/>
  <c r="H84" i="5" s="1"/>
  <c r="G84" i="5" s="1"/>
  <c r="F84" i="5" s="1"/>
  <c r="L86" i="5"/>
  <c r="K86" i="5" s="1"/>
  <c r="J86" i="5" s="1"/>
  <c r="I86" i="5" s="1"/>
  <c r="H86" i="5" s="1"/>
  <c r="G86" i="5" s="1"/>
  <c r="F86" i="5" s="1"/>
  <c r="J184" i="5" l="1"/>
  <c r="K183" i="5"/>
  <c r="F58" i="5"/>
  <c r="F54" i="5" s="1"/>
  <c r="L39" i="5"/>
  <c r="K44" i="5"/>
  <c r="L43" i="5"/>
  <c r="K37" i="5"/>
  <c r="K42" i="5" s="1"/>
  <c r="L135" i="5"/>
  <c r="L161" i="5" s="1"/>
  <c r="K34" i="5"/>
  <c r="K50" i="5"/>
  <c r="K19" i="5"/>
  <c r="I184" i="5" l="1"/>
  <c r="J183" i="5"/>
  <c r="K39" i="5"/>
  <c r="J19" i="5"/>
  <c r="J44" i="5"/>
  <c r="K43" i="5"/>
  <c r="J50" i="5"/>
  <c r="J34" i="5"/>
  <c r="J37" i="5"/>
  <c r="J42" i="5" s="1"/>
  <c r="K135" i="5"/>
  <c r="K161" i="5" s="1"/>
  <c r="L88" i="5"/>
  <c r="K88" i="5" s="1"/>
  <c r="J88" i="5" s="1"/>
  <c r="I88" i="5" s="1"/>
  <c r="H88" i="5" s="1"/>
  <c r="G88" i="5" s="1"/>
  <c r="F88" i="5" s="1"/>
  <c r="L87" i="5"/>
  <c r="K87" i="5" s="1"/>
  <c r="J87" i="5" s="1"/>
  <c r="I87" i="5" s="1"/>
  <c r="H87" i="5" s="1"/>
  <c r="G87" i="5" s="1"/>
  <c r="F87" i="5" s="1"/>
  <c r="L83" i="5"/>
  <c r="K83" i="5" s="1"/>
  <c r="J83" i="5" s="1"/>
  <c r="I83" i="5" s="1"/>
  <c r="H83" i="5" s="1"/>
  <c r="G83" i="5" s="1"/>
  <c r="F83" i="5" s="1"/>
  <c r="L82" i="5"/>
  <c r="K82" i="5" s="1"/>
  <c r="J82" i="5" s="1"/>
  <c r="I82" i="5" s="1"/>
  <c r="H82" i="5" s="1"/>
  <c r="G82" i="5" s="1"/>
  <c r="F82" i="5" s="1"/>
  <c r="L78" i="5"/>
  <c r="K78" i="5" s="1"/>
  <c r="J78" i="5" s="1"/>
  <c r="I78" i="5" s="1"/>
  <c r="L77" i="5"/>
  <c r="K77" i="5" s="1"/>
  <c r="J77" i="5" s="1"/>
  <c r="I77" i="5" s="1"/>
  <c r="H77" i="5" s="1"/>
  <c r="G77" i="5" s="1"/>
  <c r="F77" i="5" s="1"/>
  <c r="H184" i="5" l="1"/>
  <c r="I183" i="5"/>
  <c r="H78" i="5"/>
  <c r="I98" i="5"/>
  <c r="J39" i="5"/>
  <c r="I34" i="5"/>
  <c r="I37" i="5"/>
  <c r="I42" i="5" s="1"/>
  <c r="J135" i="5"/>
  <c r="J161" i="5" s="1"/>
  <c r="I50" i="5"/>
  <c r="I44" i="5"/>
  <c r="J43" i="5"/>
  <c r="I19" i="5"/>
  <c r="I14" i="5"/>
  <c r="F97" i="5"/>
  <c r="F133" i="5" s="1"/>
  <c r="L52" i="5"/>
  <c r="L62" i="5" s="1"/>
  <c r="L51" i="5"/>
  <c r="L61" i="5" s="1"/>
  <c r="L36" i="5"/>
  <c r="L35" i="5"/>
  <c r="L25" i="5"/>
  <c r="L21" i="5"/>
  <c r="K21" i="5" s="1"/>
  <c r="J21" i="5" s="1"/>
  <c r="I21" i="5" s="1"/>
  <c r="L20" i="5"/>
  <c r="G78" i="5" l="1"/>
  <c r="H98" i="5"/>
  <c r="G184" i="5"/>
  <c r="H183" i="5"/>
  <c r="L40" i="5"/>
  <c r="I39" i="5"/>
  <c r="L41" i="5"/>
  <c r="K36" i="5"/>
  <c r="K41" i="5" s="1"/>
  <c r="L8" i="5"/>
  <c r="K20" i="5"/>
  <c r="L18" i="5"/>
  <c r="L23" i="5"/>
  <c r="L28" i="5"/>
  <c r="L49" i="5"/>
  <c r="L59" i="5" s="1"/>
  <c r="L157" i="5"/>
  <c r="H19" i="5"/>
  <c r="H44" i="5"/>
  <c r="I43" i="5"/>
  <c r="H50" i="5"/>
  <c r="L13" i="5"/>
  <c r="K35" i="5"/>
  <c r="L33" i="5"/>
  <c r="H37" i="5"/>
  <c r="H42" i="5" s="1"/>
  <c r="I135" i="5"/>
  <c r="I161" i="5" s="1"/>
  <c r="H34" i="5"/>
  <c r="K51" i="5"/>
  <c r="K61" i="5" s="1"/>
  <c r="L98" i="5"/>
  <c r="L123" i="5" s="1"/>
  <c r="K52" i="5"/>
  <c r="K62" i="5" s="1"/>
  <c r="L97" i="5"/>
  <c r="F78" i="5" l="1"/>
  <c r="G98" i="5"/>
  <c r="F184" i="5"/>
  <c r="G183" i="5"/>
  <c r="L133" i="5"/>
  <c r="L159" i="5" s="1"/>
  <c r="H39" i="5"/>
  <c r="L38" i="5"/>
  <c r="K40" i="5"/>
  <c r="J35" i="5"/>
  <c r="K33" i="5"/>
  <c r="G37" i="5"/>
  <c r="G42" i="5" s="1"/>
  <c r="H135" i="5"/>
  <c r="H161" i="5" s="1"/>
  <c r="F24" i="5"/>
  <c r="G44" i="5"/>
  <c r="H43" i="5"/>
  <c r="K49" i="5"/>
  <c r="K59" i="5" s="1"/>
  <c r="K23" i="5"/>
  <c r="K8" i="5"/>
  <c r="K13" i="5"/>
  <c r="G34" i="5"/>
  <c r="G50" i="5"/>
  <c r="G49" i="5" s="1"/>
  <c r="G19" i="5"/>
  <c r="K157" i="5"/>
  <c r="K28" i="5"/>
  <c r="J20" i="5"/>
  <c r="K18" i="5"/>
  <c r="J36" i="5"/>
  <c r="J41" i="5" s="1"/>
  <c r="L134" i="5"/>
  <c r="L160" i="5" s="1"/>
  <c r="J52" i="5"/>
  <c r="J62" i="5" s="1"/>
  <c r="J51" i="5"/>
  <c r="J61" i="5" s="1"/>
  <c r="K98" i="5"/>
  <c r="K123" i="5" s="1"/>
  <c r="K97" i="5"/>
  <c r="F183" i="5" l="1"/>
  <c r="F98" i="5"/>
  <c r="H62" i="5"/>
  <c r="H54" i="5"/>
  <c r="G61" i="5"/>
  <c r="G54" i="5"/>
  <c r="G39" i="5"/>
  <c r="K133" i="5"/>
  <c r="K159" i="5" s="1"/>
  <c r="J40" i="5"/>
  <c r="K38" i="5"/>
  <c r="F19" i="5"/>
  <c r="J23" i="5"/>
  <c r="F44" i="5"/>
  <c r="G43" i="5"/>
  <c r="F23" i="5"/>
  <c r="I20" i="5"/>
  <c r="J18" i="5"/>
  <c r="F34" i="5"/>
  <c r="J28" i="5"/>
  <c r="F50" i="5"/>
  <c r="I15" i="5"/>
  <c r="J13" i="5"/>
  <c r="J8" i="5"/>
  <c r="F37" i="5"/>
  <c r="F42" i="5" s="1"/>
  <c r="G135" i="5"/>
  <c r="G161" i="5" s="1"/>
  <c r="I36" i="5"/>
  <c r="I41" i="5" s="1"/>
  <c r="J157" i="5"/>
  <c r="F14" i="5"/>
  <c r="J49" i="5"/>
  <c r="J59" i="5" s="1"/>
  <c r="I35" i="5"/>
  <c r="J33" i="5"/>
  <c r="K134" i="5"/>
  <c r="K160" i="5" s="1"/>
  <c r="J98" i="5"/>
  <c r="J123" i="5" s="1"/>
  <c r="I52" i="5"/>
  <c r="J97" i="5"/>
  <c r="I51" i="5"/>
  <c r="I61" i="5" l="1"/>
  <c r="I62" i="5"/>
  <c r="F134" i="5"/>
  <c r="E134" i="5" s="1"/>
  <c r="F95" i="5"/>
  <c r="H134" i="5"/>
  <c r="G59" i="5"/>
  <c r="J38" i="5"/>
  <c r="I40" i="5"/>
  <c r="J133" i="5"/>
  <c r="J159" i="5" s="1"/>
  <c r="F39" i="5"/>
  <c r="I49" i="5"/>
  <c r="I59" i="5" s="1"/>
  <c r="F13" i="5"/>
  <c r="H35" i="5"/>
  <c r="I33" i="5"/>
  <c r="I157" i="5"/>
  <c r="F135" i="5"/>
  <c r="I13" i="5"/>
  <c r="H20" i="5"/>
  <c r="I18" i="5"/>
  <c r="F43" i="5"/>
  <c r="I23" i="5"/>
  <c r="F18" i="5"/>
  <c r="I8" i="5"/>
  <c r="F28" i="5"/>
  <c r="E28" i="5" s="1"/>
  <c r="I28" i="5"/>
  <c r="F33" i="5"/>
  <c r="J134" i="5"/>
  <c r="J160" i="5" s="1"/>
  <c r="I97" i="5"/>
  <c r="I123" i="5"/>
  <c r="F38" i="5" l="1"/>
  <c r="E38" i="5" s="1"/>
  <c r="F131" i="5"/>
  <c r="E131" i="5" s="1"/>
  <c r="F161" i="5"/>
  <c r="I133" i="5"/>
  <c r="H40" i="5"/>
  <c r="I38" i="5"/>
  <c r="G41" i="5"/>
  <c r="G20" i="5"/>
  <c r="H18" i="5"/>
  <c r="G15" i="5"/>
  <c r="H13" i="5"/>
  <c r="H49" i="5"/>
  <c r="H59" i="5" s="1"/>
  <c r="G35" i="5"/>
  <c r="H33" i="5"/>
  <c r="H28" i="5"/>
  <c r="H8" i="5"/>
  <c r="G25" i="5"/>
  <c r="H23" i="5"/>
  <c r="F160" i="5"/>
  <c r="E160" i="5" s="1"/>
  <c r="I134" i="5"/>
  <c r="H97" i="5"/>
  <c r="H95" i="5" s="1"/>
  <c r="H133" i="5" l="1"/>
  <c r="H38" i="5"/>
  <c r="G134" i="5"/>
  <c r="G40" i="5"/>
  <c r="G8" i="5"/>
  <c r="G23" i="5"/>
  <c r="G28" i="5"/>
  <c r="G13" i="5"/>
  <c r="G18" i="5"/>
  <c r="F49" i="5"/>
  <c r="G33" i="5"/>
  <c r="I160" i="5"/>
  <c r="I159" i="5"/>
  <c r="H159" i="5"/>
  <c r="G97" i="5"/>
  <c r="F59" i="5" l="1"/>
  <c r="G38" i="5"/>
  <c r="G133" i="5"/>
  <c r="G95" i="5"/>
  <c r="H160" i="5"/>
  <c r="H131" i="5"/>
  <c r="H157" i="5" s="1"/>
  <c r="F159" i="5"/>
  <c r="G131" i="5" l="1"/>
  <c r="G157" i="5" s="1"/>
  <c r="G159" i="5"/>
  <c r="G160" i="5"/>
  <c r="F157" i="5" l="1"/>
  <c r="E157" i="5" s="1"/>
</calcChain>
</file>

<file path=xl/sharedStrings.xml><?xml version="1.0" encoding="utf-8"?>
<sst xmlns="http://schemas.openxmlformats.org/spreadsheetml/2006/main" count="281" uniqueCount="79">
  <si>
    <t>Источники финансирования</t>
  </si>
  <si>
    <t>Всего</t>
  </si>
  <si>
    <t>1.1.</t>
  </si>
  <si>
    <t>ДГЗН автономного округа</t>
  </si>
  <si>
    <t>Бюджет автономного округа</t>
  </si>
  <si>
    <t>Местный бюджет МО</t>
  </si>
  <si>
    <t>1.2.</t>
  </si>
  <si>
    <t>1.3.</t>
  </si>
  <si>
    <t>Бюджет МО</t>
  </si>
  <si>
    <t>2.1.</t>
  </si>
  <si>
    <t>У по ВБ, ГО и ЧС администрации города Покачи</t>
  </si>
  <si>
    <t>Всего:</t>
  </si>
  <si>
    <t>Итого по муниципальной программе:</t>
  </si>
  <si>
    <t>Профильный департамент автономного округа</t>
  </si>
  <si>
    <t>Исполнитель</t>
  </si>
  <si>
    <t>всего</t>
  </si>
  <si>
    <t>№ п/п</t>
  </si>
  <si>
    <t>Инвестиции в объекты муниципальной собственности</t>
  </si>
  <si>
    <t>Прочие расходы</t>
  </si>
  <si>
    <t>У по ВБ, ГО и ЧС администрации города Покачи, управление образования администрации города Покачи</t>
  </si>
  <si>
    <t>2026-2030</t>
  </si>
  <si>
    <t xml:space="preserve"> МКУ "ЕДДС" города Покачи</t>
  </si>
  <si>
    <t>У по ВБ, ГО и ЧС; МКУ "ЕДДС" города Покачи</t>
  </si>
  <si>
    <t>Основные мероприятия (связь мероприятий с целевыми показателями программы)</t>
  </si>
  <si>
    <t>3.1.</t>
  </si>
  <si>
    <t>3.2.</t>
  </si>
  <si>
    <t>3.3.</t>
  </si>
  <si>
    <t>3.4.</t>
  </si>
  <si>
    <t>Подпрограмма 3. Формирование законопослушного поведения участников дорожного движения</t>
  </si>
  <si>
    <t>Федеральный бюджет</t>
  </si>
  <si>
    <t>Иные источники финансирования</t>
  </si>
  <si>
    <t xml:space="preserve">В том числе: </t>
  </si>
  <si>
    <t>Ответственный исполнитель: управление по вопросам безопасности, гражданской обороны и чрезвычайных ситуаций администрации города Покачи.</t>
  </si>
  <si>
    <t>В том числе инвестиции в объекты  муниципальной собственности</t>
  </si>
  <si>
    <t>В том числе по проектам, портфелям проектов муниципальногообразования (в том числе направленные на реализацию национальных и федеральных проектов Российской Федерации)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</si>
  <si>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</si>
  <si>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</si>
  <si>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Соисполнитель 2:  управление образования администрации города Покачи</t>
  </si>
  <si>
    <t>Соисполнитель 3:  управление культуры, спорта и молодежной политики администрации города Покачи</t>
  </si>
  <si>
    <t xml:space="preserve">Соисполнитель 1: отдел по социальным вопросам и связям с общественностью администрации города Покачи
</t>
  </si>
  <si>
    <t>Соисполнитель 4:   муниципальное казенное учреждение «Единая дежурно-диспетчерская служба» города Покачи</t>
  </si>
  <si>
    <t>Соисполнитель 5:   муниципальное учреждение «Управление  капитального  строительства»</t>
  </si>
  <si>
    <t xml:space="preserve"> управление образования администрации города Покачи</t>
  </si>
  <si>
    <t>3.5</t>
  </si>
  <si>
    <t>2.2</t>
  </si>
  <si>
    <t>1.6</t>
  </si>
  <si>
    <t>1.4</t>
  </si>
  <si>
    <t>1.5</t>
  </si>
  <si>
    <t>У по ВБ, ГО и ЧС администрации города Покачи, МКУ "ЕДДС" города Покачи</t>
  </si>
  <si>
    <t>Подпрограмма 1. 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</t>
  </si>
  <si>
    <t>Подпрограмма 2. Профилактика правонарушений на территории муниципального образования город Покачи</t>
  </si>
  <si>
    <t>Подпрограмма 4. Профилактика незаконного оборота и потребления наркотических средств и психотропных веществ</t>
  </si>
  <si>
    <t>4.1</t>
  </si>
  <si>
    <t>4.2</t>
  </si>
  <si>
    <t>4.3</t>
  </si>
  <si>
    <t>Итого по подпрограмме 4:</t>
  </si>
  <si>
    <t>Инвестиции в объекты 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</t>
  </si>
  <si>
    <t>Итого по подпрограмме 3:</t>
  </si>
  <si>
    <t>Итого по подпрограмме 2:</t>
  </si>
  <si>
    <t>Итого по подпрограмме 1:</t>
  </si>
  <si>
    <t>Обеспечение и организация деятельности Муниципального казенного учреждения "Единая дежурно-диспетчерская служба" города Покачи (МКУ "ЕДДС" города Покачи)  (1,2,3)</t>
  </si>
  <si>
    <t>Обеспечение мероприятий по обслуживанию и модернизации системы оповещения населения города Покачи об опасностях ТАСЦО (договора на приобретение, поставку товара и оборудования, оказания услуг, выполнению работ) (1)</t>
  </si>
  <si>
    <t>Обеспечение мероприятий по содержанию и модернизации Системы-112 (доукомплектации) (1)</t>
  </si>
  <si>
    <t>Обеспечение первичных мер пожарной безопасности на территории муниципального образования (1)</t>
  </si>
  <si>
    <t>Обеспечение мероприятий по ликвидации чрезвычайных ситуаций и минимизации их последствий (1)</t>
  </si>
  <si>
    <t>Обеспечение функционирования и развития систем видеонаблюдения в сфере общественного порядка (3)</t>
  </si>
  <si>
    <t>Обеспечение подготовки и участия в окружных  соревнованиях среди отрядов юных инспекторов движения "Безопасное колесо" (2)</t>
  </si>
  <si>
    <t>Обеспечение пропаганды  поведения с соблюдением правил дорожного движения среди  населения, водителей транспортных средств, с задействованием группы (сообщества) в социальных сетях в том числе "Кибердружины" (2)</t>
  </si>
  <si>
    <t>Обеспечение рейдов, рекламных акций на дорогах, в местах массового пребывания людей с использованием средств коллективного отображения информации  (2)</t>
  </si>
  <si>
    <t>Обеспечение мероприятий по пропагандистской  работе, в том числе в трудовых коллективах, по культуре вождения, выявления и минимизации количества так называемых "опасных водителей",  "лихачей", любителей "агрессивной езды", создание на телевидении и радио специальных программ  (2)</t>
  </si>
  <si>
    <t>Создание условий для деятельности субъектов профилактики наркомании (4)</t>
  </si>
  <si>
    <t>Организация и проведение конкурсов, акций, слетов, реализация антинаркотических проектов с участием субъектов профилактики наркомании, в том числе общественности (4)</t>
  </si>
  <si>
    <t>Поддержка социально ориентированных некоммерческих организаций (далее - СОНКО), осуществляющих свою деятельность в сфере профилактики наркомании, комплексной реабилитации и ресоциализации лиц, потребляющих наркотические средства и психотропные вещества в немедицинских целях, а также волонтерских антинаркотических движений (4)</t>
  </si>
  <si>
    <t>У по ВБ, ГО и ЧС администрации города Покачи, УО администрации города Покачи, УКСиМП администрации города Покачи</t>
  </si>
  <si>
    <t>Создание условий для деятельности народных дружин  (3)</t>
  </si>
  <si>
    <t xml:space="preserve">Распределение финансовых ресурсов муниципальной программы  </t>
  </si>
  <si>
    <t>Обеспечение функционирования и развития систем видеонаблюдения с целью повышения безопасности дорожного движения(2)</t>
  </si>
  <si>
    <r>
      <t xml:space="preserve">Обеспечение </t>
    </r>
    <r>
      <rPr>
        <sz val="10"/>
        <rFont val="Times New Roman"/>
        <family val="1"/>
        <charset val="204"/>
      </rPr>
      <t xml:space="preserve">мероприятий </t>
    </r>
    <r>
      <rPr>
        <sz val="10"/>
        <color theme="1"/>
        <rFont val="Times New Roman"/>
        <family val="1"/>
        <charset val="204"/>
      </rPr>
      <t>по обеспечению безопасности на водных объектах (1)</t>
    </r>
  </si>
  <si>
    <t xml:space="preserve">   Приложение 2                                       к постановлению администрации города Покачи  от 15.06.2020 № 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</si>
</sst>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4">
    <xf numFmtId="0" fontId="0" fillId="0" borderId="0" xfId="0"/>
    <xf numFmtId="0" fontId="0" fillId="0" borderId="0" xfId="0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6" fontId="0" fillId="0" borderId="0" xfId="0" applyNumberForma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14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9" fontId="12" fillId="2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15" fillId="2" borderId="1" xfId="0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2" borderId="0" xfId="0" applyNumberFormat="1" applyFill="1"/>
    <xf numFmtId="165" fontId="18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39" fontId="13" fillId="0" borderId="1" xfId="0" applyNumberFormat="1" applyFont="1" applyFill="1" applyBorder="1" applyAlignment="1">
      <alignment horizontal="center" vertical="center" wrapText="1"/>
    </xf>
    <xf numFmtId="39" fontId="13" fillId="2" borderId="2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4" fontId="17" fillId="2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6" fillId="0" borderId="0" xfId="0" applyFont="1" applyFill="1" applyBorder="1"/>
    <xf numFmtId="3" fontId="9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99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view="pageLayout" zoomScale="89" zoomScaleNormal="90" zoomScaleSheetLayoutView="90" zoomScalePageLayoutView="89" workbookViewId="0">
      <selection activeCell="J1" sqref="J1:L1"/>
    </sheetView>
  </sheetViews>
  <sheetFormatPr defaultColWidth="9.109375" defaultRowHeight="14.4" x14ac:dyDescent="0.3"/>
  <cols>
    <col min="1" max="1" width="4.6640625" style="1" customWidth="1"/>
    <col min="2" max="2" width="39.109375" style="1" customWidth="1"/>
    <col min="3" max="3" width="24.33203125" style="5" customWidth="1"/>
    <col min="4" max="4" width="19.44140625" style="1" customWidth="1"/>
    <col min="5" max="5" width="19.88671875" style="1" customWidth="1"/>
    <col min="6" max="6" width="17.33203125" style="70" customWidth="1"/>
    <col min="7" max="7" width="15.5546875" style="1" customWidth="1"/>
    <col min="8" max="8" width="14.6640625" style="1" customWidth="1"/>
    <col min="9" max="9" width="11.33203125" style="1" customWidth="1"/>
    <col min="10" max="10" width="12.109375" style="1" customWidth="1"/>
    <col min="11" max="11" width="10.5546875" style="1" customWidth="1"/>
    <col min="12" max="12" width="13.44140625" style="1" customWidth="1"/>
    <col min="13" max="16384" width="9.109375" style="1"/>
  </cols>
  <sheetData>
    <row r="1" spans="1:14" ht="79.5" customHeight="1" x14ac:dyDescent="0.3">
      <c r="A1" s="14"/>
      <c r="B1" s="14"/>
      <c r="C1" s="14"/>
      <c r="D1" s="14"/>
      <c r="E1" s="14"/>
      <c r="F1" s="74"/>
      <c r="G1" s="15"/>
      <c r="I1" s="56"/>
      <c r="J1" s="128" t="s">
        <v>78</v>
      </c>
      <c r="K1" s="128"/>
      <c r="L1" s="128"/>
    </row>
    <row r="2" spans="1:14" ht="56.25" customHeight="1" x14ac:dyDescent="0.3">
      <c r="A2" s="171" t="s">
        <v>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N2"/>
    </row>
    <row r="3" spans="1:14" ht="24.75" customHeight="1" x14ac:dyDescent="0.3">
      <c r="A3" s="177" t="s">
        <v>16</v>
      </c>
      <c r="B3" s="177" t="s">
        <v>23</v>
      </c>
      <c r="C3" s="180" t="s">
        <v>14</v>
      </c>
      <c r="D3" s="177" t="s">
        <v>0</v>
      </c>
      <c r="E3" s="176" t="s">
        <v>1</v>
      </c>
      <c r="F3" s="183"/>
      <c r="G3" s="183"/>
      <c r="H3" s="183"/>
      <c r="I3" s="183"/>
      <c r="J3" s="183"/>
      <c r="K3" s="183"/>
      <c r="L3" s="184"/>
    </row>
    <row r="4" spans="1:14" ht="17.25" customHeight="1" x14ac:dyDescent="0.3">
      <c r="A4" s="178"/>
      <c r="B4" s="178"/>
      <c r="C4" s="181"/>
      <c r="D4" s="178"/>
      <c r="E4" s="176"/>
      <c r="F4" s="183"/>
      <c r="G4" s="183"/>
      <c r="H4" s="183"/>
      <c r="I4" s="183"/>
      <c r="J4" s="183"/>
      <c r="K4" s="183"/>
      <c r="L4" s="184"/>
    </row>
    <row r="5" spans="1:14" ht="20.25" customHeight="1" x14ac:dyDescent="0.3">
      <c r="A5" s="179"/>
      <c r="B5" s="179"/>
      <c r="C5" s="182"/>
      <c r="D5" s="179"/>
      <c r="E5" s="176"/>
      <c r="F5" s="53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 t="s">
        <v>20</v>
      </c>
    </row>
    <row r="6" spans="1:14" ht="12" customHeight="1" x14ac:dyDescent="0.3">
      <c r="A6" s="122">
        <v>1</v>
      </c>
      <c r="B6" s="122">
        <v>2</v>
      </c>
      <c r="C6" s="122">
        <v>3</v>
      </c>
      <c r="D6" s="122">
        <v>4</v>
      </c>
      <c r="E6" s="122">
        <v>5</v>
      </c>
      <c r="F6" s="86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</row>
    <row r="7" spans="1:14" ht="42.75" customHeight="1" x14ac:dyDescent="0.3">
      <c r="A7" s="173" t="s">
        <v>49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5"/>
    </row>
    <row r="8" spans="1:14" ht="32.25" customHeight="1" x14ac:dyDescent="0.3">
      <c r="A8" s="166" t="s">
        <v>2</v>
      </c>
      <c r="B8" s="156" t="s">
        <v>60</v>
      </c>
      <c r="C8" s="55" t="s">
        <v>15</v>
      </c>
      <c r="D8" s="63"/>
      <c r="E8" s="47">
        <f>+F8+G8+H8+I8+J8+K8+L8</f>
        <v>26419639.309999999</v>
      </c>
      <c r="F8" s="46">
        <f>F9+F10+F11+F12</f>
        <v>10883504.99</v>
      </c>
      <c r="G8" s="46">
        <f t="shared" ref="G8:L8" si="0">G9+G10+G11+G12</f>
        <v>7864367.1600000001</v>
      </c>
      <c r="H8" s="45">
        <f t="shared" si="0"/>
        <v>7671767.1600000001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64">
        <f t="shared" si="0"/>
        <v>0</v>
      </c>
    </row>
    <row r="9" spans="1:14" ht="20.25" customHeight="1" x14ac:dyDescent="0.3">
      <c r="A9" s="167"/>
      <c r="B9" s="157"/>
      <c r="C9" s="65"/>
      <c r="D9" s="66" t="s">
        <v>29</v>
      </c>
      <c r="E9" s="47">
        <f t="shared" ref="E9:E47" si="1">+F9+G9+H9+I9+J9+K9+L9</f>
        <v>0</v>
      </c>
      <c r="F9" s="58">
        <v>0</v>
      </c>
      <c r="G9" s="58">
        <v>0</v>
      </c>
      <c r="H9" s="58">
        <v>0</v>
      </c>
      <c r="I9" s="9">
        <v>0</v>
      </c>
      <c r="J9" s="9">
        <v>0</v>
      </c>
      <c r="K9" s="9">
        <v>0</v>
      </c>
      <c r="L9" s="9">
        <f>M8+N8+O8+P8+Q8+R8+S8+T8+U8</f>
        <v>0</v>
      </c>
    </row>
    <row r="10" spans="1:14" ht="27.75" customHeight="1" x14ac:dyDescent="0.3">
      <c r="A10" s="167"/>
      <c r="B10" s="157"/>
      <c r="C10" s="66" t="s">
        <v>13</v>
      </c>
      <c r="D10" s="66" t="s">
        <v>4</v>
      </c>
      <c r="E10" s="47">
        <f t="shared" si="1"/>
        <v>0</v>
      </c>
      <c r="F10" s="16">
        <v>0</v>
      </c>
      <c r="G10" s="18">
        <v>0</v>
      </c>
      <c r="H10" s="18">
        <v>0</v>
      </c>
      <c r="I10" s="68">
        <v>0</v>
      </c>
      <c r="J10" s="68">
        <v>0</v>
      </c>
      <c r="K10" s="68">
        <v>0</v>
      </c>
      <c r="L10" s="67">
        <v>0</v>
      </c>
    </row>
    <row r="11" spans="1:14" ht="27.75" customHeight="1" thickBot="1" x14ac:dyDescent="0.35">
      <c r="A11" s="167"/>
      <c r="B11" s="157"/>
      <c r="C11" s="69" t="s">
        <v>21</v>
      </c>
      <c r="D11" s="66" t="s">
        <v>5</v>
      </c>
      <c r="E11" s="47">
        <f t="shared" si="1"/>
        <v>26419639.309999999</v>
      </c>
      <c r="F11" s="117">
        <v>10883504.99</v>
      </c>
      <c r="G11" s="18">
        <v>7864367.1600000001</v>
      </c>
      <c r="H11" s="18">
        <v>7671767.1600000001</v>
      </c>
      <c r="I11" s="68">
        <v>0</v>
      </c>
      <c r="J11" s="68">
        <v>0</v>
      </c>
      <c r="K11" s="68">
        <v>0</v>
      </c>
      <c r="L11" s="67">
        <v>0</v>
      </c>
    </row>
    <row r="12" spans="1:14" ht="26.25" customHeight="1" x14ac:dyDescent="0.3">
      <c r="A12" s="168"/>
      <c r="B12" s="158"/>
      <c r="C12" s="125"/>
      <c r="D12" s="71" t="s">
        <v>30</v>
      </c>
      <c r="E12" s="47">
        <f t="shared" si="1"/>
        <v>0</v>
      </c>
      <c r="F12" s="58">
        <v>0</v>
      </c>
      <c r="G12" s="58">
        <v>0</v>
      </c>
      <c r="H12" s="58">
        <v>0</v>
      </c>
      <c r="I12" s="9">
        <v>0</v>
      </c>
      <c r="J12" s="9">
        <v>0</v>
      </c>
      <c r="K12" s="9">
        <v>0</v>
      </c>
      <c r="L12" s="9">
        <v>0</v>
      </c>
    </row>
    <row r="13" spans="1:14" s="2" customFormat="1" ht="19.5" customHeight="1" x14ac:dyDescent="0.3">
      <c r="A13" s="162" t="s">
        <v>6</v>
      </c>
      <c r="B13" s="159" t="s">
        <v>61</v>
      </c>
      <c r="C13" s="118" t="s">
        <v>15</v>
      </c>
      <c r="D13" s="118"/>
      <c r="E13" s="47">
        <f t="shared" si="1"/>
        <v>3325855.51</v>
      </c>
      <c r="F13" s="61">
        <f t="shared" ref="F13:L13" si="2">F14+F15+F16+F17</f>
        <v>1532002.99</v>
      </c>
      <c r="G13" s="45">
        <f t="shared" si="2"/>
        <v>951913.76</v>
      </c>
      <c r="H13" s="45">
        <f t="shared" si="2"/>
        <v>841938.76</v>
      </c>
      <c r="I13" s="45">
        <f t="shared" si="2"/>
        <v>0</v>
      </c>
      <c r="J13" s="45">
        <f t="shared" si="2"/>
        <v>0</v>
      </c>
      <c r="K13" s="45">
        <f t="shared" si="2"/>
        <v>0</v>
      </c>
      <c r="L13" s="38">
        <f t="shared" si="2"/>
        <v>0</v>
      </c>
    </row>
    <row r="14" spans="1:14" ht="24.75" customHeight="1" x14ac:dyDescent="0.3">
      <c r="A14" s="163"/>
      <c r="B14" s="160"/>
      <c r="C14" s="23"/>
      <c r="D14" s="3" t="s">
        <v>29</v>
      </c>
      <c r="E14" s="47">
        <f t="shared" si="1"/>
        <v>0</v>
      </c>
      <c r="F14" s="58">
        <f>G14+H14+I14+J14+K14+L14+M13+N13+O13</f>
        <v>0</v>
      </c>
      <c r="G14" s="58">
        <v>0</v>
      </c>
      <c r="H14" s="58">
        <v>0</v>
      </c>
      <c r="I14" s="58">
        <f>J14+K14+L14+M13+N13+O13+P13+Q13+R13</f>
        <v>0</v>
      </c>
      <c r="J14" s="58">
        <v>0</v>
      </c>
      <c r="K14" s="58">
        <v>0</v>
      </c>
      <c r="L14" s="58">
        <v>0</v>
      </c>
    </row>
    <row r="15" spans="1:14" ht="27.75" customHeight="1" x14ac:dyDescent="0.3">
      <c r="A15" s="163"/>
      <c r="B15" s="160"/>
      <c r="C15" s="17" t="s">
        <v>13</v>
      </c>
      <c r="D15" s="17" t="s">
        <v>4</v>
      </c>
      <c r="E15" s="47">
        <f t="shared" si="1"/>
        <v>0</v>
      </c>
      <c r="F15" s="18">
        <v>0</v>
      </c>
      <c r="G15" s="18">
        <f>H15+I15+J15+K15+L15+M14+N14+O14+P14</f>
        <v>0</v>
      </c>
      <c r="H15" s="18">
        <v>0</v>
      </c>
      <c r="I15" s="18">
        <f>J15+K15+L15+M14+N14+O14+P14+Q14+R14</f>
        <v>0</v>
      </c>
      <c r="J15" s="18">
        <v>0</v>
      </c>
      <c r="K15" s="18">
        <v>0</v>
      </c>
      <c r="L15" s="16">
        <v>0</v>
      </c>
    </row>
    <row r="16" spans="1:14" ht="27.75" customHeight="1" x14ac:dyDescent="0.3">
      <c r="A16" s="163"/>
      <c r="B16" s="160"/>
      <c r="C16" s="3" t="s">
        <v>22</v>
      </c>
      <c r="D16" s="3" t="s">
        <v>5</v>
      </c>
      <c r="E16" s="47">
        <f t="shared" si="1"/>
        <v>3325855.51</v>
      </c>
      <c r="F16" s="18">
        <v>1532002.99</v>
      </c>
      <c r="G16" s="18">
        <v>951913.76</v>
      </c>
      <c r="H16" s="18">
        <v>841938.76</v>
      </c>
      <c r="I16" s="18">
        <v>0</v>
      </c>
      <c r="J16" s="18">
        <v>0</v>
      </c>
      <c r="K16" s="18">
        <v>0</v>
      </c>
      <c r="L16" s="16">
        <v>0</v>
      </c>
    </row>
    <row r="17" spans="1:12" ht="30" customHeight="1" x14ac:dyDescent="0.3">
      <c r="A17" s="164"/>
      <c r="B17" s="161"/>
      <c r="C17" s="3"/>
      <c r="D17" s="26" t="s">
        <v>30</v>
      </c>
      <c r="E17" s="47">
        <f t="shared" si="1"/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</row>
    <row r="18" spans="1:12" s="2" customFormat="1" ht="18.75" customHeight="1" x14ac:dyDescent="0.3">
      <c r="A18" s="162" t="s">
        <v>7</v>
      </c>
      <c r="B18" s="165" t="s">
        <v>62</v>
      </c>
      <c r="C18" s="118" t="s">
        <v>15</v>
      </c>
      <c r="D18" s="49"/>
      <c r="E18" s="47">
        <f t="shared" si="1"/>
        <v>2933394</v>
      </c>
      <c r="F18" s="61">
        <f t="shared" ref="F18:L18" si="3">F19+F20+F21+F22</f>
        <v>868270</v>
      </c>
      <c r="G18" s="59">
        <f t="shared" si="3"/>
        <v>1032562</v>
      </c>
      <c r="H18" s="46">
        <f t="shared" si="3"/>
        <v>1032562</v>
      </c>
      <c r="I18" s="46">
        <f t="shared" si="3"/>
        <v>0</v>
      </c>
      <c r="J18" s="46">
        <f t="shared" si="3"/>
        <v>0</v>
      </c>
      <c r="K18" s="46">
        <f t="shared" si="3"/>
        <v>0</v>
      </c>
      <c r="L18" s="39">
        <f t="shared" si="3"/>
        <v>0</v>
      </c>
    </row>
    <row r="19" spans="1:12" ht="24" customHeight="1" x14ac:dyDescent="0.3">
      <c r="A19" s="163"/>
      <c r="B19" s="165"/>
      <c r="C19" s="23"/>
      <c r="D19" s="3" t="s">
        <v>29</v>
      </c>
      <c r="E19" s="47">
        <f t="shared" si="1"/>
        <v>0</v>
      </c>
      <c r="F19" s="58">
        <f>G19+H19+I19+J19+K19+L19+M18+N18+O18</f>
        <v>0</v>
      </c>
      <c r="G19" s="58">
        <f>H19+I19+J19+K19+L19+M18+N18+O18+P18</f>
        <v>0</v>
      </c>
      <c r="H19" s="58">
        <f>I19+J19+K19+L19+M18+N18+O18+P18+Q18</f>
        <v>0</v>
      </c>
      <c r="I19" s="58">
        <f>J19+K19+L19+M18+N18+O18+P18+Q18+R18</f>
        <v>0</v>
      </c>
      <c r="J19" s="58">
        <f>K19+L19+M18+N18+O18+P18+Q18+R18+S18</f>
        <v>0</v>
      </c>
      <c r="K19" s="58">
        <f>L19+M18+N18+O18+P18+Q18+R18+S18+T18</f>
        <v>0</v>
      </c>
      <c r="L19" s="58">
        <f>M18+N18+O18+P18+Q18+R18+S18+T18+U18</f>
        <v>0</v>
      </c>
    </row>
    <row r="20" spans="1:12" ht="26.25" customHeight="1" x14ac:dyDescent="0.3">
      <c r="A20" s="163"/>
      <c r="B20" s="165"/>
      <c r="C20" s="3" t="s">
        <v>3</v>
      </c>
      <c r="D20" s="17" t="s">
        <v>4</v>
      </c>
      <c r="E20" s="47">
        <f t="shared" si="1"/>
        <v>0</v>
      </c>
      <c r="F20" s="18">
        <v>0</v>
      </c>
      <c r="G20" s="16">
        <f>H20+I20+J20+K20+L20+M19+N19+O19+P19</f>
        <v>0</v>
      </c>
      <c r="H20" s="18">
        <f>I20+J20+K20+L20+M19+N19+O19+P19+Q19</f>
        <v>0</v>
      </c>
      <c r="I20" s="18">
        <f>J20+K20+L20+M19+N19+O19+P19+Q19+R19</f>
        <v>0</v>
      </c>
      <c r="J20" s="18">
        <f>K20+L20+M19+N19+O19+P19+Q19+R19+S19</f>
        <v>0</v>
      </c>
      <c r="K20" s="18">
        <f>L20+M19+N19+O19+P19+Q19+R19+S19+T19</f>
        <v>0</v>
      </c>
      <c r="L20" s="16">
        <f>M19+N19+O19+P19+Q19+R19+S19+T19+U19</f>
        <v>0</v>
      </c>
    </row>
    <row r="21" spans="1:12" ht="27" customHeight="1" x14ac:dyDescent="0.3">
      <c r="A21" s="163"/>
      <c r="B21" s="165"/>
      <c r="C21" s="3" t="s">
        <v>22</v>
      </c>
      <c r="D21" s="3" t="s">
        <v>5</v>
      </c>
      <c r="E21" s="47">
        <f t="shared" si="1"/>
        <v>2933394</v>
      </c>
      <c r="F21" s="18">
        <v>868270</v>
      </c>
      <c r="G21" s="18">
        <v>1032562</v>
      </c>
      <c r="H21" s="18">
        <v>1032562</v>
      </c>
      <c r="I21" s="18">
        <f>J21+K21+L21+M21+N21+O21+P21+Q21+R21</f>
        <v>0</v>
      </c>
      <c r="J21" s="18">
        <f>K21+L21+M21+N21+O21+P21+Q21+R21+S21</f>
        <v>0</v>
      </c>
      <c r="K21" s="18">
        <f>L21+M21+N21+O21+P21+Q21+R21+S21+T21</f>
        <v>0</v>
      </c>
      <c r="L21" s="16">
        <f>M21+N21+O21+P21+Q21+R21+S21+T21+U21</f>
        <v>0</v>
      </c>
    </row>
    <row r="22" spans="1:12" s="2" customFormat="1" ht="30.75" customHeight="1" x14ac:dyDescent="0.3">
      <c r="A22" s="164"/>
      <c r="B22" s="165"/>
      <c r="C22" s="24"/>
      <c r="D22" s="26" t="s">
        <v>30</v>
      </c>
      <c r="E22" s="47">
        <f t="shared" si="1"/>
        <v>0</v>
      </c>
      <c r="F22" s="58">
        <f>G22+H22+I22+J22+K22+L22+M21+N21+O21</f>
        <v>0</v>
      </c>
      <c r="G22" s="58">
        <f>H22+I22+J22+K22+L22+M21+N21+O21+P21</f>
        <v>0</v>
      </c>
      <c r="H22" s="58">
        <f>I22+J22+K22+L22+M21+N21+O21+P21+Q21</f>
        <v>0</v>
      </c>
      <c r="I22" s="58">
        <f>J22+K22+L22+M21+N21+O21+P21+Q21+R21</f>
        <v>0</v>
      </c>
      <c r="J22" s="58">
        <f>K22+L22+M21+N21+O21+P21+Q21+R21+S21</f>
        <v>0</v>
      </c>
      <c r="K22" s="58">
        <f>L22+M21+N21+O21+P21+Q21+R21+S21+T21</f>
        <v>0</v>
      </c>
      <c r="L22" s="58">
        <f>M21+N21+O21+P21+Q21+R21+S21+T21+U21</f>
        <v>0</v>
      </c>
    </row>
    <row r="23" spans="1:12" s="2" customFormat="1" ht="20.25" customHeight="1" x14ac:dyDescent="0.3">
      <c r="A23" s="137" t="s">
        <v>46</v>
      </c>
      <c r="B23" s="134" t="s">
        <v>77</v>
      </c>
      <c r="C23" s="118" t="s">
        <v>15</v>
      </c>
      <c r="D23" s="118"/>
      <c r="E23" s="47">
        <f t="shared" si="1"/>
        <v>194682.48</v>
      </c>
      <c r="F23" s="47">
        <f>F24+F25+F26+F27</f>
        <v>52894.16</v>
      </c>
      <c r="G23" s="45">
        <f>G24+G25+G26+G27</f>
        <v>70894.16</v>
      </c>
      <c r="H23" s="45">
        <f>H24+H25+H26+H27</f>
        <v>70894.16</v>
      </c>
      <c r="I23" s="45">
        <f>I24+I25+I26+I27</f>
        <v>0</v>
      </c>
      <c r="J23" s="45">
        <f>J25+J26+J27</f>
        <v>0</v>
      </c>
      <c r="K23" s="45">
        <f>K24+K25+K26+K27</f>
        <v>0</v>
      </c>
      <c r="L23" s="38">
        <f>L24+L25+L26+L27</f>
        <v>0</v>
      </c>
    </row>
    <row r="24" spans="1:12" ht="24.75" customHeight="1" x14ac:dyDescent="0.3">
      <c r="A24" s="138"/>
      <c r="B24" s="135"/>
      <c r="C24" s="28"/>
      <c r="D24" s="62" t="s">
        <v>29</v>
      </c>
      <c r="E24" s="47">
        <f t="shared" si="1"/>
        <v>0</v>
      </c>
      <c r="F24" s="9">
        <f>G24+H24+I24+J24+K24+L24+M23+N23+O23</f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</row>
    <row r="25" spans="1:12" ht="29.25" customHeight="1" x14ac:dyDescent="0.3">
      <c r="A25" s="138"/>
      <c r="B25" s="135"/>
      <c r="C25" s="17" t="s">
        <v>13</v>
      </c>
      <c r="D25" s="10" t="s">
        <v>4</v>
      </c>
      <c r="E25" s="47">
        <f t="shared" si="1"/>
        <v>0</v>
      </c>
      <c r="F25" s="72">
        <v>0</v>
      </c>
      <c r="G25" s="18">
        <f>H25+I25+J25+K25+L25+M24+N24+O24+P24</f>
        <v>0</v>
      </c>
      <c r="H25" s="18">
        <v>0</v>
      </c>
      <c r="I25" s="18">
        <v>0</v>
      </c>
      <c r="J25" s="18">
        <v>0</v>
      </c>
      <c r="K25" s="16">
        <v>0</v>
      </c>
      <c r="L25" s="16">
        <f>M24+N24+O24+P24+Q24+R24+S24+T24+U24</f>
        <v>0</v>
      </c>
    </row>
    <row r="26" spans="1:12" ht="27" customHeight="1" x14ac:dyDescent="0.3">
      <c r="A26" s="138"/>
      <c r="B26" s="135"/>
      <c r="C26" s="3" t="s">
        <v>22</v>
      </c>
      <c r="D26" s="62" t="s">
        <v>5</v>
      </c>
      <c r="E26" s="47">
        <f t="shared" si="1"/>
        <v>194682.48</v>
      </c>
      <c r="F26" s="76">
        <v>52894.16</v>
      </c>
      <c r="G26" s="60">
        <v>70894.16</v>
      </c>
      <c r="H26" s="60">
        <v>70894.16</v>
      </c>
      <c r="I26" s="16">
        <v>0</v>
      </c>
      <c r="J26" s="16">
        <v>0</v>
      </c>
      <c r="K26" s="16">
        <v>0</v>
      </c>
      <c r="L26" s="16">
        <v>0</v>
      </c>
    </row>
    <row r="27" spans="1:12" ht="24.75" customHeight="1" x14ac:dyDescent="0.3">
      <c r="A27" s="139"/>
      <c r="B27" s="136"/>
      <c r="C27" s="23"/>
      <c r="D27" s="25" t="s">
        <v>30</v>
      </c>
      <c r="E27" s="47">
        <f t="shared" si="1"/>
        <v>0</v>
      </c>
      <c r="F27" s="9">
        <f>G27+H27+I27+J27+K27+L27+M26+N26+O26</f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</row>
    <row r="28" spans="1:12" ht="17.25" customHeight="1" x14ac:dyDescent="0.3">
      <c r="A28" s="137" t="s">
        <v>47</v>
      </c>
      <c r="B28" s="134" t="s">
        <v>63</v>
      </c>
      <c r="C28" s="118" t="s">
        <v>15</v>
      </c>
      <c r="D28" s="118"/>
      <c r="E28" s="47">
        <f t="shared" si="1"/>
        <v>264408.44</v>
      </c>
      <c r="F28" s="47">
        <f>F29+F30+F31+F32</f>
        <v>6023.24</v>
      </c>
      <c r="G28" s="45">
        <f>G29+G30+G31+G32</f>
        <v>129192.6</v>
      </c>
      <c r="H28" s="45">
        <f>H29+H31+H30+H32</f>
        <v>129192.6</v>
      </c>
      <c r="I28" s="45">
        <f>I29+I30+I31+I32</f>
        <v>0</v>
      </c>
      <c r="J28" s="38">
        <f>J29+J30+J31+J32</f>
        <v>0</v>
      </c>
      <c r="K28" s="38">
        <f>K29+K30+K31+K32</f>
        <v>0</v>
      </c>
      <c r="L28" s="38">
        <f>L29+L30+L31+L32</f>
        <v>0</v>
      </c>
    </row>
    <row r="29" spans="1:12" ht="24" customHeight="1" x14ac:dyDescent="0.3">
      <c r="A29" s="138"/>
      <c r="B29" s="135"/>
      <c r="C29" s="23"/>
      <c r="D29" s="62" t="s">
        <v>29</v>
      </c>
      <c r="E29" s="47">
        <f t="shared" si="1"/>
        <v>0</v>
      </c>
      <c r="F29" s="9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</row>
    <row r="30" spans="1:12" ht="29.25" customHeight="1" x14ac:dyDescent="0.3">
      <c r="A30" s="138"/>
      <c r="B30" s="135"/>
      <c r="C30" s="17" t="s">
        <v>13</v>
      </c>
      <c r="D30" s="10" t="s">
        <v>4</v>
      </c>
      <c r="E30" s="47">
        <f t="shared" si="1"/>
        <v>0</v>
      </c>
      <c r="F30" s="68">
        <v>0</v>
      </c>
      <c r="G30" s="18">
        <v>0</v>
      </c>
      <c r="H30" s="18">
        <v>0</v>
      </c>
      <c r="I30" s="18">
        <v>0</v>
      </c>
      <c r="J30" s="16">
        <v>0</v>
      </c>
      <c r="K30" s="16">
        <v>0</v>
      </c>
      <c r="L30" s="16">
        <v>0</v>
      </c>
    </row>
    <row r="31" spans="1:12" ht="27.75" customHeight="1" x14ac:dyDescent="0.3">
      <c r="A31" s="138"/>
      <c r="B31" s="135"/>
      <c r="C31" s="3" t="s">
        <v>22</v>
      </c>
      <c r="D31" s="62" t="s">
        <v>5</v>
      </c>
      <c r="E31" s="47">
        <f t="shared" si="1"/>
        <v>264408.44</v>
      </c>
      <c r="F31" s="9">
        <v>6023.24</v>
      </c>
      <c r="G31" s="18">
        <v>129192.6</v>
      </c>
      <c r="H31" s="18">
        <v>129192.6</v>
      </c>
      <c r="I31" s="18">
        <v>0</v>
      </c>
      <c r="J31" s="16">
        <v>0</v>
      </c>
      <c r="K31" s="16">
        <v>0</v>
      </c>
      <c r="L31" s="16">
        <v>0</v>
      </c>
    </row>
    <row r="32" spans="1:12" ht="26.25" customHeight="1" x14ac:dyDescent="0.3">
      <c r="A32" s="139"/>
      <c r="B32" s="136"/>
      <c r="C32" s="23"/>
      <c r="D32" s="25" t="s">
        <v>30</v>
      </c>
      <c r="E32" s="47">
        <f t="shared" si="1"/>
        <v>0</v>
      </c>
      <c r="F32" s="9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</row>
    <row r="33" spans="1:12" ht="20.25" customHeight="1" x14ac:dyDescent="0.3">
      <c r="A33" s="137" t="s">
        <v>45</v>
      </c>
      <c r="B33" s="134" t="s">
        <v>64</v>
      </c>
      <c r="C33" s="118" t="s">
        <v>15</v>
      </c>
      <c r="D33" s="118"/>
      <c r="E33" s="47">
        <f t="shared" si="1"/>
        <v>483171.67</v>
      </c>
      <c r="F33" s="47">
        <f t="shared" ref="F33:L33" si="4">F34+F35+F36+F37</f>
        <v>376693.67</v>
      </c>
      <c r="G33" s="45">
        <f t="shared" si="4"/>
        <v>53239</v>
      </c>
      <c r="H33" s="45">
        <f t="shared" si="4"/>
        <v>53239</v>
      </c>
      <c r="I33" s="45">
        <f t="shared" si="4"/>
        <v>0</v>
      </c>
      <c r="J33" s="38">
        <f t="shared" si="4"/>
        <v>0</v>
      </c>
      <c r="K33" s="38">
        <f t="shared" si="4"/>
        <v>0</v>
      </c>
      <c r="L33" s="38">
        <f t="shared" si="4"/>
        <v>0</v>
      </c>
    </row>
    <row r="34" spans="1:12" ht="25.5" customHeight="1" x14ac:dyDescent="0.3">
      <c r="A34" s="138"/>
      <c r="B34" s="135"/>
      <c r="C34" s="4"/>
      <c r="D34" s="62" t="s">
        <v>29</v>
      </c>
      <c r="E34" s="47">
        <f t="shared" si="1"/>
        <v>0</v>
      </c>
      <c r="F34" s="9">
        <f>G34+H34+I34+J34+K34+L34+M33+N33+O33</f>
        <v>0</v>
      </c>
      <c r="G34" s="58">
        <f>H34+I34+J34+K34+L34+M33+N33+O33+P33</f>
        <v>0</v>
      </c>
      <c r="H34" s="58">
        <f>I34+J34+K34+L34+M33+N33+O33+P33+Q33</f>
        <v>0</v>
      </c>
      <c r="I34" s="58">
        <f>J34+K34+L34+M33+N33+O33+P33+Q33+R33</f>
        <v>0</v>
      </c>
      <c r="J34" s="58">
        <f>K34+L34+M33+N33+O33+P33+Q33+R33+S33</f>
        <v>0</v>
      </c>
      <c r="K34" s="58">
        <f>L34+M33+N33+O33+P33+Q33+R33+S33+T33</f>
        <v>0</v>
      </c>
      <c r="L34" s="58">
        <f>M33+N33+O33+P33+Q33+R33+S33+T33+U33</f>
        <v>0</v>
      </c>
    </row>
    <row r="35" spans="1:12" ht="27.75" customHeight="1" x14ac:dyDescent="0.3">
      <c r="A35" s="138"/>
      <c r="B35" s="135"/>
      <c r="C35" s="3" t="s">
        <v>13</v>
      </c>
      <c r="D35" s="62" t="s">
        <v>4</v>
      </c>
      <c r="E35" s="47">
        <f t="shared" si="1"/>
        <v>0</v>
      </c>
      <c r="F35" s="9">
        <v>0</v>
      </c>
      <c r="G35" s="18">
        <f t="shared" ref="G35:L35" si="5">H35+I35+J35+K35+L35+M35+N35+O35+P35</f>
        <v>0</v>
      </c>
      <c r="H35" s="18">
        <f t="shared" si="5"/>
        <v>0</v>
      </c>
      <c r="I35" s="18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</row>
    <row r="36" spans="1:12" ht="24" customHeight="1" x14ac:dyDescent="0.3">
      <c r="A36" s="138"/>
      <c r="B36" s="135"/>
      <c r="C36" s="3" t="s">
        <v>10</v>
      </c>
      <c r="D36" s="62" t="s">
        <v>5</v>
      </c>
      <c r="E36" s="47">
        <f t="shared" si="1"/>
        <v>483171.67</v>
      </c>
      <c r="F36" s="9">
        <v>376693.67</v>
      </c>
      <c r="G36" s="18">
        <v>53239</v>
      </c>
      <c r="H36" s="18">
        <v>53239</v>
      </c>
      <c r="I36" s="18">
        <f>J36+K36+L36+M36+N36+O36+P36+Q36+R36</f>
        <v>0</v>
      </c>
      <c r="J36" s="16">
        <f>K36+L36+M36+N36+O36+P36+Q36+R36+S36</f>
        <v>0</v>
      </c>
      <c r="K36" s="16">
        <f>L36+M36+N36+O36+P36+Q36+R36+S36+T36</f>
        <v>0</v>
      </c>
      <c r="L36" s="16">
        <f>M36+N36+O36+P36+Q36+R36+S36+T36+U36</f>
        <v>0</v>
      </c>
    </row>
    <row r="37" spans="1:12" ht="27.75" customHeight="1" x14ac:dyDescent="0.3">
      <c r="A37" s="139"/>
      <c r="B37" s="136"/>
      <c r="C37" s="23"/>
      <c r="D37" s="25" t="s">
        <v>30</v>
      </c>
      <c r="E37" s="47">
        <f t="shared" si="1"/>
        <v>0</v>
      </c>
      <c r="F37" s="9">
        <f>G37+H37+I37+J37+K37+L37+M36+N36+O36</f>
        <v>0</v>
      </c>
      <c r="G37" s="58">
        <f>H37+I37+J37+K37+L37+M36+N36+O36+P36</f>
        <v>0</v>
      </c>
      <c r="H37" s="58">
        <f>I37+J37+K37+L37+M36+N36+O36+P36+Q36</f>
        <v>0</v>
      </c>
      <c r="I37" s="58">
        <f>J37+K37+L37+M36+N36+O36+P36+Q36+R36</f>
        <v>0</v>
      </c>
      <c r="J37" s="58">
        <f>K37+L37+M36+N36+O36+P36+Q36+R36+S36</f>
        <v>0</v>
      </c>
      <c r="K37" s="58">
        <f>L37+M36+N36+O36+P36+Q36+R36+S36+T36</f>
        <v>0</v>
      </c>
      <c r="L37" s="58">
        <f>M36+N36+O36+P36+Q36+R36+S36+T36+U36</f>
        <v>0</v>
      </c>
    </row>
    <row r="38" spans="1:12" ht="27" customHeight="1" x14ac:dyDescent="0.3">
      <c r="A38" s="146" t="s">
        <v>59</v>
      </c>
      <c r="B38" s="146"/>
      <c r="C38" s="146"/>
      <c r="D38" s="48" t="s">
        <v>1</v>
      </c>
      <c r="E38" s="47">
        <f t="shared" si="1"/>
        <v>33621151.409999996</v>
      </c>
      <c r="F38" s="103">
        <f>F33+F28+F23+F18+F13+F8</f>
        <v>13719389.050000001</v>
      </c>
      <c r="G38" s="94">
        <f>SUM(G39+G40+G41)</f>
        <v>10102168.68</v>
      </c>
      <c r="H38" s="94">
        <f>SUM(H39+H40+H41)</f>
        <v>9799593.6799999997</v>
      </c>
      <c r="I38" s="94">
        <f t="shared" ref="F38:L42" si="6">I33+I28+I23+I18+I13+I8</f>
        <v>0</v>
      </c>
      <c r="J38" s="95">
        <f t="shared" si="6"/>
        <v>0</v>
      </c>
      <c r="K38" s="95">
        <f t="shared" si="6"/>
        <v>0</v>
      </c>
      <c r="L38" s="95">
        <f t="shared" si="6"/>
        <v>0</v>
      </c>
    </row>
    <row r="39" spans="1:12" ht="24.75" customHeight="1" x14ac:dyDescent="0.3">
      <c r="A39" s="146"/>
      <c r="B39" s="146"/>
      <c r="C39" s="146"/>
      <c r="D39" s="121" t="s">
        <v>29</v>
      </c>
      <c r="E39" s="47">
        <f t="shared" si="1"/>
        <v>0</v>
      </c>
      <c r="F39" s="101">
        <f t="shared" si="6"/>
        <v>0</v>
      </c>
      <c r="G39" s="92">
        <f t="shared" si="6"/>
        <v>0</v>
      </c>
      <c r="H39" s="92">
        <f t="shared" si="6"/>
        <v>0</v>
      </c>
      <c r="I39" s="92">
        <f t="shared" si="6"/>
        <v>0</v>
      </c>
      <c r="J39" s="92">
        <f t="shared" si="6"/>
        <v>0</v>
      </c>
      <c r="K39" s="92">
        <f t="shared" si="6"/>
        <v>0</v>
      </c>
      <c r="L39" s="92">
        <f t="shared" si="6"/>
        <v>0</v>
      </c>
    </row>
    <row r="40" spans="1:12" ht="29.25" customHeight="1" x14ac:dyDescent="0.3">
      <c r="A40" s="146"/>
      <c r="B40" s="146"/>
      <c r="C40" s="146"/>
      <c r="D40" s="123" t="s">
        <v>4</v>
      </c>
      <c r="E40" s="47">
        <f t="shared" si="1"/>
        <v>0</v>
      </c>
      <c r="F40" s="106">
        <f t="shared" si="6"/>
        <v>0</v>
      </c>
      <c r="G40" s="102">
        <f t="shared" si="6"/>
        <v>0</v>
      </c>
      <c r="H40" s="93">
        <f t="shared" si="6"/>
        <v>0</v>
      </c>
      <c r="I40" s="93">
        <f t="shared" si="6"/>
        <v>0</v>
      </c>
      <c r="J40" s="93">
        <f t="shared" si="6"/>
        <v>0</v>
      </c>
      <c r="K40" s="93">
        <f t="shared" si="6"/>
        <v>0</v>
      </c>
      <c r="L40" s="93">
        <f t="shared" si="6"/>
        <v>0</v>
      </c>
    </row>
    <row r="41" spans="1:12" ht="26.25" customHeight="1" x14ac:dyDescent="0.3">
      <c r="A41" s="146"/>
      <c r="B41" s="146"/>
      <c r="C41" s="146"/>
      <c r="D41" s="121" t="s">
        <v>8</v>
      </c>
      <c r="E41" s="47">
        <f t="shared" si="1"/>
        <v>33621151.409999996</v>
      </c>
      <c r="F41" s="101">
        <f t="shared" si="6"/>
        <v>13719389.050000001</v>
      </c>
      <c r="G41" s="102">
        <f t="shared" si="6"/>
        <v>10102168.68</v>
      </c>
      <c r="H41" s="102">
        <f>H36+H31+H26+H21+H16+H11</f>
        <v>9799593.6799999997</v>
      </c>
      <c r="I41" s="102">
        <f t="shared" si="6"/>
        <v>0</v>
      </c>
      <c r="J41" s="102">
        <f t="shared" si="6"/>
        <v>0</v>
      </c>
      <c r="K41" s="102">
        <f t="shared" si="6"/>
        <v>0</v>
      </c>
      <c r="L41" s="102">
        <f t="shared" si="6"/>
        <v>0</v>
      </c>
    </row>
    <row r="42" spans="1:12" ht="24.75" customHeight="1" x14ac:dyDescent="0.3">
      <c r="A42" s="146"/>
      <c r="B42" s="146"/>
      <c r="C42" s="146"/>
      <c r="D42" s="54" t="s">
        <v>30</v>
      </c>
      <c r="E42" s="47">
        <f t="shared" si="1"/>
        <v>0</v>
      </c>
      <c r="F42" s="9">
        <f t="shared" si="6"/>
        <v>0</v>
      </c>
      <c r="G42" s="92">
        <f t="shared" si="6"/>
        <v>0</v>
      </c>
      <c r="H42" s="92">
        <f t="shared" si="6"/>
        <v>0</v>
      </c>
      <c r="I42" s="101">
        <f t="shared" si="6"/>
        <v>0</v>
      </c>
      <c r="J42" s="101">
        <f t="shared" si="6"/>
        <v>0</v>
      </c>
      <c r="K42" s="101">
        <f t="shared" si="6"/>
        <v>0</v>
      </c>
      <c r="L42" s="101">
        <f t="shared" si="6"/>
        <v>0</v>
      </c>
    </row>
    <row r="43" spans="1:12" ht="24.75" customHeight="1" x14ac:dyDescent="0.3">
      <c r="A43" s="201"/>
      <c r="B43" s="130" t="s">
        <v>36</v>
      </c>
      <c r="C43" s="118" t="s">
        <v>15</v>
      </c>
      <c r="D43" s="33"/>
      <c r="E43" s="47">
        <f t="shared" si="1"/>
        <v>0</v>
      </c>
      <c r="F43" s="44">
        <f t="shared" ref="F43:L43" si="7">F44+F45+F46+F47</f>
        <v>0</v>
      </c>
      <c r="G43" s="94">
        <f t="shared" si="7"/>
        <v>0</v>
      </c>
      <c r="H43" s="94">
        <f t="shared" si="7"/>
        <v>0</v>
      </c>
      <c r="I43" s="94">
        <f t="shared" si="7"/>
        <v>0</v>
      </c>
      <c r="J43" s="94">
        <f t="shared" si="7"/>
        <v>0</v>
      </c>
      <c r="K43" s="94">
        <f t="shared" si="7"/>
        <v>0</v>
      </c>
      <c r="L43" s="94">
        <f t="shared" si="7"/>
        <v>0</v>
      </c>
    </row>
    <row r="44" spans="1:12" ht="24.75" customHeight="1" x14ac:dyDescent="0.3">
      <c r="A44" s="202"/>
      <c r="B44" s="130"/>
      <c r="C44" s="118"/>
      <c r="D44" s="62" t="s">
        <v>29</v>
      </c>
      <c r="E44" s="47">
        <f t="shared" si="1"/>
        <v>0</v>
      </c>
      <c r="F44" s="9">
        <f>G44+H44+I44+J44+K44+L44+M43+N43+O43</f>
        <v>0</v>
      </c>
      <c r="G44" s="92">
        <f>H44+I44+J44+K44+L44+M43+N43+O43+P43</f>
        <v>0</v>
      </c>
      <c r="H44" s="92">
        <f>I44+J44+K44+L44+M43+N43+O43+P43+Q43</f>
        <v>0</v>
      </c>
      <c r="I44" s="92">
        <f>J44+K44+L44+M43+N43+O43+P43+Q43+R43</f>
        <v>0</v>
      </c>
      <c r="J44" s="92">
        <f>K44+L44+M43+N43+O43+P43+Q43+R43+S43</f>
        <v>0</v>
      </c>
      <c r="K44" s="92">
        <f>L44+M43+N43+O43+P43+Q43+R43+S43+T43</f>
        <v>0</v>
      </c>
      <c r="L44" s="92">
        <f>M43+N43+O43+P43+Q43+R43+S43+T43+U43</f>
        <v>0</v>
      </c>
    </row>
    <row r="45" spans="1:12" ht="24.75" customHeight="1" x14ac:dyDescent="0.3">
      <c r="A45" s="202"/>
      <c r="B45" s="130"/>
      <c r="C45" s="118"/>
      <c r="D45" s="62" t="s">
        <v>4</v>
      </c>
      <c r="E45" s="47">
        <f t="shared" si="1"/>
        <v>0</v>
      </c>
      <c r="F45" s="9">
        <f>G45+H45+I45+J45+K45+L45+M44+N44+O44</f>
        <v>0</v>
      </c>
      <c r="G45" s="92">
        <f>H45+I45+J45+K45+L45+M44+N44+O44+P44</f>
        <v>0</v>
      </c>
      <c r="H45" s="92">
        <f>I45+J45+K45+L45+M44+N44+O44+P44+Q44</f>
        <v>0</v>
      </c>
      <c r="I45" s="92">
        <f>J45+K45+L45+M44+N44+O44+P44+Q44+R44</f>
        <v>0</v>
      </c>
      <c r="J45" s="92">
        <f>K45+L45+M44+N44+O44+P44+Q44+R44+S44</f>
        <v>0</v>
      </c>
      <c r="K45" s="92">
        <f>L45+M44+N44+O44+P44+Q44+R44+S44+T44</f>
        <v>0</v>
      </c>
      <c r="L45" s="92">
        <f>M44+N44+O44+P44+Q44+R44+S44+T44+U44</f>
        <v>0</v>
      </c>
    </row>
    <row r="46" spans="1:12" ht="24.75" customHeight="1" x14ac:dyDescent="0.3">
      <c r="A46" s="202"/>
      <c r="B46" s="130"/>
      <c r="C46" s="118"/>
      <c r="D46" s="62" t="s">
        <v>5</v>
      </c>
      <c r="E46" s="47">
        <f t="shared" si="1"/>
        <v>0</v>
      </c>
      <c r="F46" s="9">
        <f>G46+H46+I46+J46+K46+L46+M47+N47+O47</f>
        <v>0</v>
      </c>
      <c r="G46" s="92">
        <f>H46+I46+J46+K46+L46+M47+N47+O47+P47</f>
        <v>0</v>
      </c>
      <c r="H46" s="92">
        <f>I46+J46+K46+L46+M47+N47+O47+P47+Q47</f>
        <v>0</v>
      </c>
      <c r="I46" s="92">
        <f>J46+K46+L46+M47+N47+O47+P47+Q47+R47</f>
        <v>0</v>
      </c>
      <c r="J46" s="92">
        <f>K46+L46+M47+N47+O47+P47+Q47+R47+S47</f>
        <v>0</v>
      </c>
      <c r="K46" s="92">
        <f>L46+M47+N47+O47+P47+Q47+R47+S47+T47</f>
        <v>0</v>
      </c>
      <c r="L46" s="92">
        <f>M47+N47+O47+P47+Q47+R47+S47+T47+U47</f>
        <v>0</v>
      </c>
    </row>
    <row r="47" spans="1:12" ht="30" customHeight="1" x14ac:dyDescent="0.3">
      <c r="A47" s="203"/>
      <c r="B47" s="130"/>
      <c r="C47" s="19"/>
      <c r="D47" s="25" t="s">
        <v>30</v>
      </c>
      <c r="E47" s="47">
        <f t="shared" si="1"/>
        <v>0</v>
      </c>
      <c r="F47" s="9">
        <f>G47+H47+I47+J47+K47+L47+M46+N46+O46</f>
        <v>0</v>
      </c>
      <c r="G47" s="92">
        <f>H47+I47+J47+K47+L47+M46+N46+O46+P46</f>
        <v>0</v>
      </c>
      <c r="H47" s="92">
        <f>I47+J47+K47+L47+M46+N46+O46+P46+Q46</f>
        <v>0</v>
      </c>
      <c r="I47" s="92">
        <f>J47+K47+L47+M46+N46+O46+P46+Q46+R46</f>
        <v>0</v>
      </c>
      <c r="J47" s="92">
        <f>K47+L47+M46+N46+O46+P46+Q46+R46+S46</f>
        <v>0</v>
      </c>
      <c r="K47" s="92">
        <f>L47+M46+N46+O46+P46+Q46+R46+S46+T46</f>
        <v>0</v>
      </c>
      <c r="L47" s="92">
        <f>M46+N46+O46+P46+Q46+R46+S46+T46+U46</f>
        <v>0</v>
      </c>
    </row>
    <row r="48" spans="1:12" ht="19.5" customHeight="1" x14ac:dyDescent="0.3">
      <c r="A48" s="197" t="s">
        <v>50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9"/>
    </row>
    <row r="49" spans="1:12" ht="19.5" customHeight="1" x14ac:dyDescent="0.3">
      <c r="A49" s="200" t="s">
        <v>9</v>
      </c>
      <c r="B49" s="186" t="s">
        <v>74</v>
      </c>
      <c r="C49" s="118" t="s">
        <v>15</v>
      </c>
      <c r="D49" s="118"/>
      <c r="E49" s="47">
        <f t="shared" ref="E49:E68" si="8">+F49+G49+H49+I49+J49+K49+L49</f>
        <v>322125</v>
      </c>
      <c r="F49" s="88">
        <f t="shared" ref="F49:L49" si="9">F50+F51+F52+F53</f>
        <v>185000</v>
      </c>
      <c r="G49" s="97">
        <f t="shared" si="9"/>
        <v>68625</v>
      </c>
      <c r="H49" s="104">
        <f t="shared" si="9"/>
        <v>68500</v>
      </c>
      <c r="I49" s="104">
        <f t="shared" si="9"/>
        <v>0</v>
      </c>
      <c r="J49" s="104">
        <f t="shared" si="9"/>
        <v>0</v>
      </c>
      <c r="K49" s="104">
        <f t="shared" si="9"/>
        <v>0</v>
      </c>
      <c r="L49" s="104">
        <f t="shared" si="9"/>
        <v>0</v>
      </c>
    </row>
    <row r="50" spans="1:12" ht="28.5" customHeight="1" x14ac:dyDescent="0.3">
      <c r="A50" s="200"/>
      <c r="B50" s="186"/>
      <c r="C50" s="23"/>
      <c r="D50" s="62" t="s">
        <v>29</v>
      </c>
      <c r="E50" s="47">
        <f t="shared" si="8"/>
        <v>0</v>
      </c>
      <c r="F50" s="101">
        <f>G50+H50+I50+J50+K50+L50+M49+N49+O49</f>
        <v>0</v>
      </c>
      <c r="G50" s="92">
        <f>H50+I50+J50+K50+L50+M49+N49+O49+P49</f>
        <v>0</v>
      </c>
      <c r="H50" s="92">
        <f>I50+J50+K50+L50+M49+N49+O49+P49+Q49</f>
        <v>0</v>
      </c>
      <c r="I50" s="92">
        <f>J50+K50+L50+M49+N49+O49+P49+Q49+R49</f>
        <v>0</v>
      </c>
      <c r="J50" s="92">
        <f>K50+L50+M49+N49+O49+P49+Q49+R49+S49</f>
        <v>0</v>
      </c>
      <c r="K50" s="92">
        <f>L50+M49+N49+O49+P49+Q49+R49+S49+T49</f>
        <v>0</v>
      </c>
      <c r="L50" s="92">
        <f>M49+N49+O49+P49+Q49+R49+S49+T49+U49</f>
        <v>0</v>
      </c>
    </row>
    <row r="51" spans="1:12" ht="29.25" customHeight="1" x14ac:dyDescent="0.3">
      <c r="A51" s="200"/>
      <c r="B51" s="186"/>
      <c r="C51" s="17" t="s">
        <v>13</v>
      </c>
      <c r="D51" s="17" t="s">
        <v>4</v>
      </c>
      <c r="E51" s="47">
        <f t="shared" si="8"/>
        <v>163000</v>
      </c>
      <c r="F51" s="90">
        <v>53300</v>
      </c>
      <c r="G51" s="96">
        <v>54900</v>
      </c>
      <c r="H51" s="102">
        <v>54800</v>
      </c>
      <c r="I51" s="102">
        <f>J51+K51+L51+M50+N50+O50+P50+Q50+R50</f>
        <v>0</v>
      </c>
      <c r="J51" s="102">
        <f>K51+L51+M50+N50+O50+P50+Q50+R50+S50</f>
        <v>0</v>
      </c>
      <c r="K51" s="102">
        <f>L51+M50+N50+O50+P50+Q50+R50+S50+T50</f>
        <v>0</v>
      </c>
      <c r="L51" s="102">
        <f>M50+N50+O50+P50+Q50+R50+S50+T50+U50</f>
        <v>0</v>
      </c>
    </row>
    <row r="52" spans="1:12" ht="25.5" customHeight="1" x14ac:dyDescent="0.3">
      <c r="A52" s="200"/>
      <c r="B52" s="186"/>
      <c r="C52" s="3" t="s">
        <v>10</v>
      </c>
      <c r="D52" s="3" t="s">
        <v>5</v>
      </c>
      <c r="E52" s="47">
        <f t="shared" si="8"/>
        <v>159125</v>
      </c>
      <c r="F52" s="101">
        <v>131700</v>
      </c>
      <c r="G52" s="92">
        <v>13725</v>
      </c>
      <c r="H52" s="102">
        <v>13700</v>
      </c>
      <c r="I52" s="102">
        <f>J52+K52+L52+M53+N53+O53+P53+Q53+R53</f>
        <v>0</v>
      </c>
      <c r="J52" s="102">
        <f>K52+L52+M53+N53+O53+P53+Q53+R53+S53</f>
        <v>0</v>
      </c>
      <c r="K52" s="102">
        <f>L52+M53+N53+O53+P53+Q53+R53+S53+T53</f>
        <v>0</v>
      </c>
      <c r="L52" s="102">
        <f>M53+N53+O53+P53+Q53+R53+S53+T53+U53</f>
        <v>0</v>
      </c>
    </row>
    <row r="53" spans="1:12" ht="33.75" customHeight="1" x14ac:dyDescent="0.3">
      <c r="A53" s="200"/>
      <c r="B53" s="186"/>
      <c r="C53" s="23"/>
      <c r="D53" s="25" t="s">
        <v>30</v>
      </c>
      <c r="E53" s="47">
        <f t="shared" si="8"/>
        <v>0</v>
      </c>
      <c r="F53" s="101">
        <f>G53+H53+I53+J53+K53+L53+M52+N52+O52</f>
        <v>0</v>
      </c>
      <c r="G53" s="92">
        <f>H53+I53+J53+K53+L53+M52+N52+O52+P52</f>
        <v>0</v>
      </c>
      <c r="H53" s="92">
        <f>I53+J53+K53+L53+M52+N52+O52+P52+Q52</f>
        <v>0</v>
      </c>
      <c r="I53" s="92">
        <f>J53+K53+L53+M52+N52+O52+P52+Q52+R52</f>
        <v>0</v>
      </c>
      <c r="J53" s="92">
        <f>K53+L53+M52+N52+O52+P52+Q52+R52+S52</f>
        <v>0</v>
      </c>
      <c r="K53" s="92">
        <f>L53+M52+N52+O52+P52+Q52+R52+S52+T52</f>
        <v>0</v>
      </c>
      <c r="L53" s="92">
        <f>M52+N52+O52+P52+Q52+R52+S52+T52+U52</f>
        <v>0</v>
      </c>
    </row>
    <row r="54" spans="1:12" ht="29.25" customHeight="1" x14ac:dyDescent="0.3">
      <c r="A54" s="170" t="s">
        <v>44</v>
      </c>
      <c r="B54" s="169" t="s">
        <v>65</v>
      </c>
      <c r="C54" s="118" t="s">
        <v>15</v>
      </c>
      <c r="D54" s="119"/>
      <c r="E54" s="47">
        <f t="shared" si="8"/>
        <v>1991388.9600000002</v>
      </c>
      <c r="F54" s="91">
        <f>SUM(F55:F58)</f>
        <v>863796.32000000007</v>
      </c>
      <c r="G54" s="94">
        <f>SUM(G55:G58)</f>
        <v>288796.32</v>
      </c>
      <c r="H54" s="94">
        <f>SUM(H55:H58)</f>
        <v>838796.32000000007</v>
      </c>
      <c r="I54" s="94">
        <v>0</v>
      </c>
      <c r="J54" s="94">
        <v>0</v>
      </c>
      <c r="K54" s="94">
        <v>0</v>
      </c>
      <c r="L54" s="94">
        <v>0</v>
      </c>
    </row>
    <row r="55" spans="1:12" ht="30.75" customHeight="1" x14ac:dyDescent="0.3">
      <c r="A55" s="170"/>
      <c r="B55" s="169"/>
      <c r="C55" s="121"/>
      <c r="D55" s="62" t="s">
        <v>29</v>
      </c>
      <c r="E55" s="47">
        <f t="shared" si="8"/>
        <v>0</v>
      </c>
      <c r="F55" s="101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</row>
    <row r="56" spans="1:12" ht="41.25" customHeight="1" x14ac:dyDescent="0.3">
      <c r="A56" s="170"/>
      <c r="B56" s="169"/>
      <c r="C56" s="22" t="s">
        <v>13</v>
      </c>
      <c r="D56" s="22" t="s">
        <v>4</v>
      </c>
      <c r="E56" s="47">
        <f t="shared" si="8"/>
        <v>900000</v>
      </c>
      <c r="F56" s="112">
        <v>460000</v>
      </c>
      <c r="G56" s="113">
        <v>0</v>
      </c>
      <c r="H56" s="113">
        <v>440000</v>
      </c>
      <c r="I56" s="113">
        <v>0</v>
      </c>
      <c r="J56" s="113">
        <v>0</v>
      </c>
      <c r="K56" s="113">
        <v>0</v>
      </c>
      <c r="L56" s="114">
        <v>0</v>
      </c>
    </row>
    <row r="57" spans="1:12" ht="56.25" customHeight="1" x14ac:dyDescent="0.3">
      <c r="A57" s="170"/>
      <c r="B57" s="169"/>
      <c r="C57" s="62" t="s">
        <v>48</v>
      </c>
      <c r="D57" s="30" t="s">
        <v>5</v>
      </c>
      <c r="E57" s="47">
        <f t="shared" si="8"/>
        <v>1091388.96</v>
      </c>
      <c r="F57" s="101">
        <f>115000+288796.32</f>
        <v>403796.32</v>
      </c>
      <c r="G57" s="92">
        <v>288796.32</v>
      </c>
      <c r="H57" s="92">
        <f>110000+288796.32</f>
        <v>398796.32</v>
      </c>
      <c r="I57" s="92">
        <v>0</v>
      </c>
      <c r="J57" s="92">
        <v>0</v>
      </c>
      <c r="K57" s="92">
        <v>0</v>
      </c>
      <c r="L57" s="98">
        <v>0</v>
      </c>
    </row>
    <row r="58" spans="1:12" ht="33.75" customHeight="1" x14ac:dyDescent="0.3">
      <c r="A58" s="170"/>
      <c r="B58" s="169"/>
      <c r="C58" s="29"/>
      <c r="D58" s="25" t="s">
        <v>30</v>
      </c>
      <c r="E58" s="47">
        <f t="shared" si="8"/>
        <v>0</v>
      </c>
      <c r="F58" s="9">
        <f>G58+H58+I58+J58+K58+L58+M57+N57+O57</f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</row>
    <row r="59" spans="1:12" ht="27" customHeight="1" x14ac:dyDescent="0.3">
      <c r="A59" s="150" t="s">
        <v>58</v>
      </c>
      <c r="B59" s="151"/>
      <c r="C59" s="55" t="s">
        <v>11</v>
      </c>
      <c r="D59" s="79"/>
      <c r="E59" s="47">
        <f t="shared" si="8"/>
        <v>2313513.96</v>
      </c>
      <c r="F59" s="88">
        <f>F54+F49</f>
        <v>1048796.32</v>
      </c>
      <c r="G59" s="97">
        <f t="shared" ref="G59:L59" si="10">G54+G49</f>
        <v>357421.32</v>
      </c>
      <c r="H59" s="97">
        <f t="shared" si="10"/>
        <v>907296.32000000007</v>
      </c>
      <c r="I59" s="88">
        <f t="shared" si="10"/>
        <v>0</v>
      </c>
      <c r="J59" s="88">
        <f t="shared" si="10"/>
        <v>0</v>
      </c>
      <c r="K59" s="88">
        <f t="shared" si="10"/>
        <v>0</v>
      </c>
      <c r="L59" s="88">
        <f t="shared" si="10"/>
        <v>0</v>
      </c>
    </row>
    <row r="60" spans="1:12" ht="24.75" customHeight="1" x14ac:dyDescent="0.3">
      <c r="A60" s="152"/>
      <c r="B60" s="153"/>
      <c r="C60" s="80"/>
      <c r="D60" s="53" t="s">
        <v>29</v>
      </c>
      <c r="E60" s="47">
        <f t="shared" si="8"/>
        <v>0</v>
      </c>
      <c r="F60" s="101">
        <v>0</v>
      </c>
      <c r="G60" s="92">
        <v>0</v>
      </c>
      <c r="H60" s="92">
        <v>0</v>
      </c>
      <c r="I60" s="92">
        <v>0</v>
      </c>
      <c r="J60" s="101">
        <v>0</v>
      </c>
      <c r="K60" s="101">
        <v>0</v>
      </c>
      <c r="L60" s="101">
        <v>0</v>
      </c>
    </row>
    <row r="61" spans="1:12" ht="27.75" customHeight="1" x14ac:dyDescent="0.3">
      <c r="A61" s="152"/>
      <c r="B61" s="153"/>
      <c r="C61" s="80"/>
      <c r="D61" s="53" t="s">
        <v>4</v>
      </c>
      <c r="E61" s="47">
        <f t="shared" si="8"/>
        <v>1063000</v>
      </c>
      <c r="F61" s="90">
        <f t="shared" ref="F61:L62" si="11">F51+F56</f>
        <v>513300</v>
      </c>
      <c r="G61" s="96">
        <f t="shared" si="11"/>
        <v>54900</v>
      </c>
      <c r="H61" s="96">
        <f>H51+H56</f>
        <v>494800</v>
      </c>
      <c r="I61" s="96">
        <f t="shared" si="11"/>
        <v>0</v>
      </c>
      <c r="J61" s="90">
        <f t="shared" si="11"/>
        <v>0</v>
      </c>
      <c r="K61" s="90">
        <f t="shared" si="11"/>
        <v>0</v>
      </c>
      <c r="L61" s="90">
        <f t="shared" si="11"/>
        <v>0</v>
      </c>
    </row>
    <row r="62" spans="1:12" ht="24" customHeight="1" x14ac:dyDescent="0.3">
      <c r="A62" s="152"/>
      <c r="B62" s="153"/>
      <c r="C62" s="80"/>
      <c r="D62" s="53" t="s">
        <v>8</v>
      </c>
      <c r="E62" s="47">
        <f t="shared" si="8"/>
        <v>1250513.9600000002</v>
      </c>
      <c r="F62" s="90">
        <f t="shared" si="11"/>
        <v>535496.32000000007</v>
      </c>
      <c r="G62" s="96">
        <f t="shared" si="11"/>
        <v>302521.32</v>
      </c>
      <c r="H62" s="96">
        <f t="shared" si="11"/>
        <v>412496.32</v>
      </c>
      <c r="I62" s="96">
        <f t="shared" si="11"/>
        <v>0</v>
      </c>
      <c r="J62" s="90">
        <f t="shared" si="11"/>
        <v>0</v>
      </c>
      <c r="K62" s="90">
        <f t="shared" si="11"/>
        <v>0</v>
      </c>
      <c r="L62" s="90">
        <f t="shared" si="11"/>
        <v>0</v>
      </c>
    </row>
    <row r="63" spans="1:12" ht="28.5" customHeight="1" x14ac:dyDescent="0.3">
      <c r="A63" s="154"/>
      <c r="B63" s="155"/>
      <c r="C63" s="80"/>
      <c r="D63" s="81" t="s">
        <v>30</v>
      </c>
      <c r="E63" s="47">
        <f t="shared" si="8"/>
        <v>0</v>
      </c>
      <c r="F63" s="101">
        <v>0</v>
      </c>
      <c r="G63" s="92">
        <v>0</v>
      </c>
      <c r="H63" s="92">
        <v>0</v>
      </c>
      <c r="I63" s="92">
        <v>0</v>
      </c>
      <c r="J63" s="101">
        <v>0</v>
      </c>
      <c r="K63" s="101">
        <v>0</v>
      </c>
      <c r="L63" s="101">
        <v>0</v>
      </c>
    </row>
    <row r="64" spans="1:12" ht="24.75" customHeight="1" x14ac:dyDescent="0.3">
      <c r="A64" s="143"/>
      <c r="B64" s="140" t="s">
        <v>36</v>
      </c>
      <c r="C64" s="55" t="s">
        <v>15</v>
      </c>
      <c r="D64" s="82"/>
      <c r="E64" s="47">
        <f t="shared" si="8"/>
        <v>0</v>
      </c>
      <c r="F64" s="91">
        <v>0</v>
      </c>
      <c r="G64" s="94">
        <v>0</v>
      </c>
      <c r="H64" s="94">
        <v>0</v>
      </c>
      <c r="I64" s="91">
        <v>0</v>
      </c>
      <c r="J64" s="91">
        <v>0</v>
      </c>
      <c r="K64" s="91">
        <v>0</v>
      </c>
      <c r="L64" s="91">
        <v>0</v>
      </c>
    </row>
    <row r="65" spans="1:12" ht="24.75" customHeight="1" x14ac:dyDescent="0.3">
      <c r="A65" s="144"/>
      <c r="B65" s="141"/>
      <c r="C65" s="83"/>
      <c r="D65" s="84" t="s">
        <v>29</v>
      </c>
      <c r="E65" s="47">
        <f t="shared" si="8"/>
        <v>0</v>
      </c>
      <c r="F65" s="101">
        <f>G65+H65+I65+J65+K65+L65+M64+N64+O64</f>
        <v>0</v>
      </c>
      <c r="G65" s="92">
        <f>H65+I65+J65+K65+L65+M64+N64+O64+P64</f>
        <v>0</v>
      </c>
      <c r="H65" s="92">
        <f>I65+J65+K65+L65+M64+N64+O64+P64+Q64</f>
        <v>0</v>
      </c>
      <c r="I65" s="101">
        <f>J65+K65+L65+M64+N64+O64+P64+Q64+R64</f>
        <v>0</v>
      </c>
      <c r="J65" s="101">
        <f>K65+L65+M64+N64+O64+P64+Q64+R64+S64</f>
        <v>0</v>
      </c>
      <c r="K65" s="101">
        <f>L65+M64+N64+O64+P64+Q64+R64+S64+T64</f>
        <v>0</v>
      </c>
      <c r="L65" s="101">
        <f>M64+N64+O64+P64+Q64+R64+S64+T64+U64</f>
        <v>0</v>
      </c>
    </row>
    <row r="66" spans="1:12" ht="30.75" customHeight="1" x14ac:dyDescent="0.3">
      <c r="A66" s="144"/>
      <c r="B66" s="141"/>
      <c r="C66" s="83"/>
      <c r="D66" s="84" t="s">
        <v>4</v>
      </c>
      <c r="E66" s="47">
        <f t="shared" si="8"/>
        <v>0</v>
      </c>
      <c r="F66" s="101">
        <f>G66+H66+I66+J66+K66+L66+M65+N65+O65</f>
        <v>0</v>
      </c>
      <c r="G66" s="92">
        <f>H66+I66+J66+K66+L66+M65+N65+O65+P65</f>
        <v>0</v>
      </c>
      <c r="H66" s="92">
        <f>I66+J66+K66+L66+M65+N65+O65+P65+Q65</f>
        <v>0</v>
      </c>
      <c r="I66" s="101">
        <f>J66+K66+L66+M65+N65+O65+P65+Q65+R65</f>
        <v>0</v>
      </c>
      <c r="J66" s="101">
        <f>K66+L66+M65+N65+O65+P65+Q65+R65+S65</f>
        <v>0</v>
      </c>
      <c r="K66" s="101">
        <f>L66+M65+N65+O65+P65+Q65+R65+S65+T65</f>
        <v>0</v>
      </c>
      <c r="L66" s="101">
        <f>M65+N65+O65+P65+Q65+R65+S65+T65+U65</f>
        <v>0</v>
      </c>
    </row>
    <row r="67" spans="1:12" ht="28.5" customHeight="1" x14ac:dyDescent="0.3">
      <c r="A67" s="144"/>
      <c r="B67" s="141"/>
      <c r="C67" s="83"/>
      <c r="D67" s="84" t="s">
        <v>5</v>
      </c>
      <c r="E67" s="47">
        <f t="shared" si="8"/>
        <v>0</v>
      </c>
      <c r="F67" s="101">
        <f>G67+H67+I67+J67+K67+L67+M68+N68+O68</f>
        <v>0</v>
      </c>
      <c r="G67" s="92">
        <f>H67+I67+J67+K67+L67+M68+N68+O68+P68</f>
        <v>0</v>
      </c>
      <c r="H67" s="92">
        <f>I67+J67+K67+L67+M68+N68+O68+P68+Q68</f>
        <v>0</v>
      </c>
      <c r="I67" s="101">
        <f>J67+K67+L67+M68+N68+O68+P68+Q68+R68</f>
        <v>0</v>
      </c>
      <c r="J67" s="101">
        <f>K67+L67+M68+N68+O68+P68+Q68+R68+S68</f>
        <v>0</v>
      </c>
      <c r="K67" s="101">
        <f>L67+M68+N68+O68+P68+Q68+R68+S68+T68</f>
        <v>0</v>
      </c>
      <c r="L67" s="101">
        <f>M68+N68+O68+P68+Q68+R68+S68+T68+U68</f>
        <v>0</v>
      </c>
    </row>
    <row r="68" spans="1:12" ht="26.25" customHeight="1" x14ac:dyDescent="0.3">
      <c r="A68" s="145"/>
      <c r="B68" s="142"/>
      <c r="C68" s="83"/>
      <c r="D68" s="85" t="s">
        <v>30</v>
      </c>
      <c r="E68" s="47">
        <f t="shared" si="8"/>
        <v>0</v>
      </c>
      <c r="F68" s="101">
        <f>G68+H68+I68+J68+K68+L68+M67+N67+O67</f>
        <v>0</v>
      </c>
      <c r="G68" s="92">
        <f>H68+I68+J68+K68+L68+M67+N67+O67+P67</f>
        <v>0</v>
      </c>
      <c r="H68" s="92">
        <f>I68+J68+K68+L68+M67+N67+O67+P67+Q67</f>
        <v>0</v>
      </c>
      <c r="I68" s="101">
        <f>J68+K68+L68+M67+N67+O67+P67+Q67+R67</f>
        <v>0</v>
      </c>
      <c r="J68" s="101">
        <f>K68+L68+M67+N67+O67+P67+Q67+R67+S67</f>
        <v>0</v>
      </c>
      <c r="K68" s="101">
        <f>L68+M67+N67+O67+P67+Q67+R67+S67+T67</f>
        <v>0</v>
      </c>
      <c r="L68" s="101">
        <f>M67+N67+O67+P67+Q67+R67+S67+T67+U67</f>
        <v>0</v>
      </c>
    </row>
    <row r="69" spans="1:12" ht="21" customHeight="1" x14ac:dyDescent="0.3">
      <c r="A69" s="147" t="s">
        <v>28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9"/>
    </row>
    <row r="70" spans="1:12" ht="28.5" customHeight="1" x14ac:dyDescent="0.3">
      <c r="A70" s="137" t="s">
        <v>24</v>
      </c>
      <c r="B70" s="134" t="s">
        <v>66</v>
      </c>
      <c r="C70" s="118" t="s">
        <v>15</v>
      </c>
      <c r="D70" s="118"/>
      <c r="E70" s="47">
        <f t="shared" ref="E70:E104" si="12">+F70+G70+H70+I70+J70+K70+L70</f>
        <v>120000</v>
      </c>
      <c r="F70" s="47">
        <f>SUM(F72:F73)</f>
        <v>40000</v>
      </c>
      <c r="G70" s="46">
        <f>SUM(G72:G73)</f>
        <v>40000</v>
      </c>
      <c r="H70" s="46">
        <f>SUM(H72:H73)</f>
        <v>40000</v>
      </c>
      <c r="I70" s="38">
        <f>J70+K70+L70+M75+N75+O75+P75+Q75+R75</f>
        <v>0</v>
      </c>
      <c r="J70" s="38">
        <f>K70+L70+M75+N75+O75+P75+Q75+R75+S75</f>
        <v>0</v>
      </c>
      <c r="K70" s="38">
        <f>L70+M75+N75+O75+P75+Q75+R75+S75+T75</f>
        <v>0</v>
      </c>
      <c r="L70" s="38">
        <f>M75+N75+O75+P75+Q75+R75+S75+T75+U75</f>
        <v>0</v>
      </c>
    </row>
    <row r="71" spans="1:12" ht="21.75" customHeight="1" x14ac:dyDescent="0.3">
      <c r="A71" s="138"/>
      <c r="B71" s="135"/>
      <c r="C71" s="23"/>
      <c r="D71" s="62" t="s">
        <v>29</v>
      </c>
      <c r="E71" s="47">
        <f t="shared" si="12"/>
        <v>0</v>
      </c>
      <c r="F71" s="9">
        <v>0</v>
      </c>
      <c r="G71" s="60">
        <v>0</v>
      </c>
      <c r="H71" s="60">
        <v>0</v>
      </c>
      <c r="I71" s="58">
        <v>0</v>
      </c>
      <c r="J71" s="58">
        <v>0</v>
      </c>
      <c r="K71" s="58">
        <v>0</v>
      </c>
      <c r="L71" s="58">
        <v>0</v>
      </c>
    </row>
    <row r="72" spans="1:12" ht="27" customHeight="1" x14ac:dyDescent="0.3">
      <c r="A72" s="138"/>
      <c r="B72" s="135"/>
      <c r="C72" s="17" t="s">
        <v>13</v>
      </c>
      <c r="D72" s="17" t="s">
        <v>4</v>
      </c>
      <c r="E72" s="47">
        <f t="shared" si="12"/>
        <v>0</v>
      </c>
      <c r="F72" s="68">
        <v>0</v>
      </c>
      <c r="G72" s="13">
        <v>0</v>
      </c>
      <c r="H72" s="13">
        <v>0</v>
      </c>
      <c r="I72" s="16">
        <v>0</v>
      </c>
      <c r="J72" s="16">
        <v>0</v>
      </c>
      <c r="K72" s="16">
        <v>0</v>
      </c>
      <c r="L72" s="16">
        <v>0</v>
      </c>
    </row>
    <row r="73" spans="1:12" ht="66.75" customHeight="1" x14ac:dyDescent="0.3">
      <c r="A73" s="138"/>
      <c r="B73" s="135"/>
      <c r="C73" s="3" t="s">
        <v>42</v>
      </c>
      <c r="D73" s="3" t="s">
        <v>5</v>
      </c>
      <c r="E73" s="47">
        <f t="shared" si="12"/>
        <v>120000</v>
      </c>
      <c r="F73" s="9">
        <v>40000</v>
      </c>
      <c r="G73" s="13">
        <v>40000</v>
      </c>
      <c r="H73" s="13">
        <v>40000</v>
      </c>
      <c r="I73" s="16">
        <f>J73+K73+L73+M73+N73+O73+P73+Q73+R73</f>
        <v>0</v>
      </c>
      <c r="J73" s="16">
        <f>K73+L73+M73+N73+O73+P73+Q73+R73+S73</f>
        <v>0</v>
      </c>
      <c r="K73" s="16">
        <f>L73+M73+N73+O73+P73+Q73+R73+S73+T73</f>
        <v>0</v>
      </c>
      <c r="L73" s="16">
        <f>M73+N73+O73+P73+Q73+R73+S73+T73+U73</f>
        <v>0</v>
      </c>
    </row>
    <row r="74" spans="1:12" ht="36" customHeight="1" x14ac:dyDescent="0.3">
      <c r="A74" s="139"/>
      <c r="B74" s="136"/>
      <c r="C74" s="3"/>
      <c r="D74" s="25" t="s">
        <v>30</v>
      </c>
      <c r="E74" s="47">
        <f t="shared" si="12"/>
        <v>0</v>
      </c>
      <c r="F74" s="9">
        <f>G74+H74+I74+J74+K74+L74+M73+N73+O73</f>
        <v>0</v>
      </c>
      <c r="G74" s="60">
        <f>H74+I74+J74+K74+L74+M73+N73+O73+P73</f>
        <v>0</v>
      </c>
      <c r="H74" s="60">
        <f>I74+J74+K74+L74+M73+N73+O73+P73+Q73</f>
        <v>0</v>
      </c>
      <c r="I74" s="58">
        <f>J74+K74+L74+M73+N73+O73+P73+Q73+R73</f>
        <v>0</v>
      </c>
      <c r="J74" s="58">
        <f>K74+L74+M73+N73+O73+P73+Q73+R73+S73</f>
        <v>0</v>
      </c>
      <c r="K74" s="58">
        <f>L74+M73+N73+O73+P73+Q73+R73+S73+T73</f>
        <v>0</v>
      </c>
      <c r="L74" s="58">
        <f>M73+N73+O73+P73+Q73+R73+S73+T73+U73</f>
        <v>0</v>
      </c>
    </row>
    <row r="75" spans="1:12" ht="17.25" customHeight="1" x14ac:dyDescent="0.3">
      <c r="A75" s="137" t="s">
        <v>25</v>
      </c>
      <c r="B75" s="134" t="s">
        <v>67</v>
      </c>
      <c r="C75" s="118" t="s">
        <v>15</v>
      </c>
      <c r="D75" s="124"/>
      <c r="E75" s="47">
        <f t="shared" si="12"/>
        <v>0</v>
      </c>
      <c r="F75" s="44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</row>
    <row r="76" spans="1:12" ht="37.5" customHeight="1" x14ac:dyDescent="0.3">
      <c r="A76" s="138"/>
      <c r="B76" s="135"/>
      <c r="C76" s="23"/>
      <c r="D76" s="62" t="s">
        <v>29</v>
      </c>
      <c r="E76" s="47">
        <f t="shared" si="12"/>
        <v>0</v>
      </c>
      <c r="F76" s="9">
        <f>G76+H76+I76+J76+K76+L76+M75+N75+O75</f>
        <v>0</v>
      </c>
      <c r="G76" s="58">
        <f>H76+I76+J76+K76+L76+M75+N75+O75+P75</f>
        <v>0</v>
      </c>
      <c r="H76" s="58">
        <f>I76+J76+K76+L76+M75+N75+O75+P75+Q75</f>
        <v>0</v>
      </c>
      <c r="I76" s="58">
        <f>J76+K76+L76+M75+N75+O75+P75+Q75+R75</f>
        <v>0</v>
      </c>
      <c r="J76" s="58">
        <f>K76+L76+M75+N75+O75+P75+Q75+R75+S75</f>
        <v>0</v>
      </c>
      <c r="K76" s="58">
        <f>L76+M75+N75+O75+P75+Q75+R75+S75+T75</f>
        <v>0</v>
      </c>
      <c r="L76" s="58">
        <f>M75+N75+O75+P75+Q75+R75+S75+T75+U75</f>
        <v>0</v>
      </c>
    </row>
    <row r="77" spans="1:12" ht="37.5" customHeight="1" x14ac:dyDescent="0.3">
      <c r="A77" s="138"/>
      <c r="B77" s="135"/>
      <c r="C77" s="62" t="s">
        <v>13</v>
      </c>
      <c r="D77" s="3" t="s">
        <v>4</v>
      </c>
      <c r="E77" s="47">
        <f t="shared" si="12"/>
        <v>0</v>
      </c>
      <c r="F77" s="9">
        <f>G77+H77+I77+J77+K77+L77+M76+N76+O76</f>
        <v>0</v>
      </c>
      <c r="G77" s="58">
        <f>H77+I77+J77+K77+L77+M76+N76+O76+P76</f>
        <v>0</v>
      </c>
      <c r="H77" s="58">
        <f>I77+J77+K77+L77+M76+N76+O76+P76+Q76</f>
        <v>0</v>
      </c>
      <c r="I77" s="58">
        <f>J77+K77+L77+M76+N76+O76+P76+Q76+R76</f>
        <v>0</v>
      </c>
      <c r="J77" s="58">
        <f>K77+L77+M76+N76+O76+P76+Q76+R76+S76</f>
        <v>0</v>
      </c>
      <c r="K77" s="58">
        <f>L77+M76+N76+O76+P76+Q76+R76+S76+T76</f>
        <v>0</v>
      </c>
      <c r="L77" s="58">
        <f>M76+N76+O76+P76+Q76+R76+S76+T76+U76</f>
        <v>0</v>
      </c>
    </row>
    <row r="78" spans="1:12" ht="51.75" customHeight="1" x14ac:dyDescent="0.3">
      <c r="A78" s="138"/>
      <c r="B78" s="135"/>
      <c r="C78" s="62" t="s">
        <v>19</v>
      </c>
      <c r="D78" s="3" t="s">
        <v>5</v>
      </c>
      <c r="E78" s="47">
        <f t="shared" si="12"/>
        <v>0</v>
      </c>
      <c r="F78" s="9">
        <f>G78+H78+I78+J78+K78+L78+M79+N79+O79</f>
        <v>0</v>
      </c>
      <c r="G78" s="58">
        <f>H78+I78+J78+K78+L78+M79+N79+O79+P79</f>
        <v>0</v>
      </c>
      <c r="H78" s="58">
        <f>I78+J78+K78+L78+M79+N79+O79+P79+Q79</f>
        <v>0</v>
      </c>
      <c r="I78" s="58">
        <f>J78+K78+L78+M79+N79+O79+P79+Q79+R79</f>
        <v>0</v>
      </c>
      <c r="J78" s="58">
        <f>K78+L78+M79+N79+O79+P79+Q79+R79+S79</f>
        <v>0</v>
      </c>
      <c r="K78" s="58">
        <f>L78+M79+N79+O79+P79+Q79+R79+S79+T79</f>
        <v>0</v>
      </c>
      <c r="L78" s="58">
        <f>M79+N79+O79+P79+Q79+R79+S79+T79+U79</f>
        <v>0</v>
      </c>
    </row>
    <row r="79" spans="1:12" ht="32.25" customHeight="1" x14ac:dyDescent="0.3">
      <c r="A79" s="139"/>
      <c r="B79" s="136"/>
      <c r="C79" s="23"/>
      <c r="D79" s="25" t="s">
        <v>30</v>
      </c>
      <c r="E79" s="47">
        <f t="shared" si="12"/>
        <v>0</v>
      </c>
      <c r="F79" s="9">
        <f>G79+H79+I79+J79+K79+L79+M78+N78+O78</f>
        <v>0</v>
      </c>
      <c r="G79" s="58">
        <f>H79+I79+J79+K79+L79+M78+N78+O78+P78</f>
        <v>0</v>
      </c>
      <c r="H79" s="58">
        <f>I79+J79+K79+L79+M78+N78+O78+P78+Q78</f>
        <v>0</v>
      </c>
      <c r="I79" s="58">
        <f>J79+K79+L79+M78+N78+O78+P78+Q78+R78</f>
        <v>0</v>
      </c>
      <c r="J79" s="58">
        <f>K79+L79+M78+N78+O78+P78+Q78+R78+S78</f>
        <v>0</v>
      </c>
      <c r="K79" s="58">
        <f>L79+M78+N78+O78+P78+Q78+R78+S78+T78</f>
        <v>0</v>
      </c>
      <c r="L79" s="58">
        <f>M78+N78+O78+P78+Q78+R78+S78+T78+U78</f>
        <v>0</v>
      </c>
    </row>
    <row r="80" spans="1:12" ht="22.5" customHeight="1" x14ac:dyDescent="0.3">
      <c r="A80" s="137" t="s">
        <v>26</v>
      </c>
      <c r="B80" s="134" t="s">
        <v>68</v>
      </c>
      <c r="C80" s="118" t="s">
        <v>15</v>
      </c>
      <c r="D80" s="124"/>
      <c r="E80" s="47">
        <f t="shared" si="12"/>
        <v>0</v>
      </c>
      <c r="F80" s="44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</row>
    <row r="81" spans="1:12" ht="22.5" customHeight="1" x14ac:dyDescent="0.3">
      <c r="A81" s="138"/>
      <c r="B81" s="135"/>
      <c r="C81" s="4"/>
      <c r="D81" s="62" t="s">
        <v>29</v>
      </c>
      <c r="E81" s="47">
        <f t="shared" si="12"/>
        <v>0</v>
      </c>
      <c r="F81" s="9">
        <f>G81+H81+I81+J81+K81+L81+M80+N80+O80</f>
        <v>0</v>
      </c>
      <c r="G81" s="58">
        <f>H81+I81+J81+K81+L81+M80+N80+O80+P80</f>
        <v>0</v>
      </c>
      <c r="H81" s="58">
        <f>I81+J81+K81+L81+M80+N80+O80+P80+Q80</f>
        <v>0</v>
      </c>
      <c r="I81" s="58">
        <f>J81+K81+L81+M80+N80+O80+P80+Q80+R80</f>
        <v>0</v>
      </c>
      <c r="J81" s="58">
        <f>K81+L81+M80+N80+O80+P80+Q80+R80+S80</f>
        <v>0</v>
      </c>
      <c r="K81" s="58">
        <f>L81+M80+N80+O80+P80+Q80+R80+S80+T80</f>
        <v>0</v>
      </c>
      <c r="L81" s="58">
        <f>M80+N80+O80+P80+Q80+R80+S80+T80+U80</f>
        <v>0</v>
      </c>
    </row>
    <row r="82" spans="1:12" ht="32.25" customHeight="1" x14ac:dyDescent="0.3">
      <c r="A82" s="138"/>
      <c r="B82" s="135"/>
      <c r="C82" s="62" t="s">
        <v>13</v>
      </c>
      <c r="D82" s="3" t="s">
        <v>4</v>
      </c>
      <c r="E82" s="47">
        <f t="shared" si="12"/>
        <v>0</v>
      </c>
      <c r="F82" s="9">
        <f t="shared" ref="F82:K83" si="13">G82+H82+I82+J82+K82+L82+M82+N82+O82</f>
        <v>0</v>
      </c>
      <c r="G82" s="58">
        <f t="shared" si="13"/>
        <v>0</v>
      </c>
      <c r="H82" s="58">
        <f t="shared" si="13"/>
        <v>0</v>
      </c>
      <c r="I82" s="58">
        <f t="shared" si="13"/>
        <v>0</v>
      </c>
      <c r="J82" s="58">
        <f t="shared" si="13"/>
        <v>0</v>
      </c>
      <c r="K82" s="58">
        <f t="shared" si="13"/>
        <v>0</v>
      </c>
      <c r="L82" s="58">
        <f>M82+N82+O82+P82+Q82+R82+S82+T82+U82</f>
        <v>0</v>
      </c>
    </row>
    <row r="83" spans="1:12" ht="33.75" customHeight="1" x14ac:dyDescent="0.3">
      <c r="A83" s="138"/>
      <c r="B83" s="135"/>
      <c r="C83" s="62" t="s">
        <v>19</v>
      </c>
      <c r="D83" s="3" t="s">
        <v>5</v>
      </c>
      <c r="E83" s="47">
        <f t="shared" si="12"/>
        <v>0</v>
      </c>
      <c r="F83" s="9">
        <f t="shared" si="13"/>
        <v>0</v>
      </c>
      <c r="G83" s="58">
        <f t="shared" si="13"/>
        <v>0</v>
      </c>
      <c r="H83" s="58">
        <f t="shared" si="13"/>
        <v>0</v>
      </c>
      <c r="I83" s="58">
        <f t="shared" si="13"/>
        <v>0</v>
      </c>
      <c r="J83" s="58">
        <f t="shared" si="13"/>
        <v>0</v>
      </c>
      <c r="K83" s="58">
        <f t="shared" si="13"/>
        <v>0</v>
      </c>
      <c r="L83" s="58">
        <f>M83+N83+O83+P83+Q83+R83+S83+T83+U83</f>
        <v>0</v>
      </c>
    </row>
    <row r="84" spans="1:12" ht="30.75" customHeight="1" x14ac:dyDescent="0.3">
      <c r="A84" s="139"/>
      <c r="B84" s="136"/>
      <c r="C84" s="23"/>
      <c r="D84" s="25" t="s">
        <v>30</v>
      </c>
      <c r="E84" s="47">
        <f t="shared" si="12"/>
        <v>0</v>
      </c>
      <c r="F84" s="9">
        <f>G84+H84+I84+J84+K84+L84+M83+N83+O83</f>
        <v>0</v>
      </c>
      <c r="G84" s="58">
        <f>H84+I84+J84+K84+L84+M83+N83+O83+P83</f>
        <v>0</v>
      </c>
      <c r="H84" s="58">
        <f>I84+J84+K84+L84+M83+N83+O83+P83+Q83</f>
        <v>0</v>
      </c>
      <c r="I84" s="58">
        <f>J84+K84+L84+M83+N83+O83+P83+Q83+R83</f>
        <v>0</v>
      </c>
      <c r="J84" s="58">
        <f>K84+L84+M83+N83+O83+P83+Q83+R83+S83</f>
        <v>0</v>
      </c>
      <c r="K84" s="58">
        <f>L84+M83+N83+O83+P83+Q83+R83+S83+T83</f>
        <v>0</v>
      </c>
      <c r="L84" s="58">
        <f>M83+N83+O83+P83+Q83+R83+S83+T83+U83</f>
        <v>0</v>
      </c>
    </row>
    <row r="85" spans="1:12" ht="30.75" customHeight="1" x14ac:dyDescent="0.3">
      <c r="A85" s="137" t="s">
        <v>27</v>
      </c>
      <c r="B85" s="134" t="s">
        <v>69</v>
      </c>
      <c r="C85" s="118" t="s">
        <v>15</v>
      </c>
      <c r="D85" s="118"/>
      <c r="E85" s="47">
        <f t="shared" si="12"/>
        <v>0</v>
      </c>
      <c r="F85" s="44">
        <v>0</v>
      </c>
      <c r="G85" s="94">
        <v>0</v>
      </c>
      <c r="H85" s="94">
        <v>0</v>
      </c>
      <c r="I85" s="91">
        <v>0</v>
      </c>
      <c r="J85" s="91">
        <v>0</v>
      </c>
      <c r="K85" s="91">
        <v>0</v>
      </c>
      <c r="L85" s="91">
        <v>0</v>
      </c>
    </row>
    <row r="86" spans="1:12" ht="25.5" customHeight="1" x14ac:dyDescent="0.3">
      <c r="A86" s="138"/>
      <c r="B86" s="135"/>
      <c r="C86" s="32"/>
      <c r="D86" s="62" t="s">
        <v>29</v>
      </c>
      <c r="E86" s="47">
        <f t="shared" si="12"/>
        <v>0</v>
      </c>
      <c r="F86" s="9">
        <f>G86+H86+I86+J86+K86+L86+M85+N85+O85</f>
        <v>0</v>
      </c>
      <c r="G86" s="92">
        <f>H86+I86+J86+K86+L86+M85+N85+O85+P85</f>
        <v>0</v>
      </c>
      <c r="H86" s="92">
        <f>I86+J86+K86+L86+M85+N85+O85+P85+Q85</f>
        <v>0</v>
      </c>
      <c r="I86" s="92">
        <f>J86+K86+L86+M85+N85+O85+P85+Q85+R85</f>
        <v>0</v>
      </c>
      <c r="J86" s="92">
        <f>K86+L86+M85+N85+O85+P85+Q85+R85+S85</f>
        <v>0</v>
      </c>
      <c r="K86" s="92">
        <f>L86+M85+N85+O85+P85+Q85+R85+S85+T85</f>
        <v>0</v>
      </c>
      <c r="L86" s="92">
        <f>M85+N85+O85+P85+Q85+R85+S85+T85+U85</f>
        <v>0</v>
      </c>
    </row>
    <row r="87" spans="1:12" ht="32.25" customHeight="1" x14ac:dyDescent="0.3">
      <c r="A87" s="138"/>
      <c r="B87" s="135"/>
      <c r="C87" s="62" t="s">
        <v>13</v>
      </c>
      <c r="D87" s="62" t="s">
        <v>4</v>
      </c>
      <c r="E87" s="47">
        <f t="shared" si="12"/>
        <v>0</v>
      </c>
      <c r="F87" s="9">
        <f>G87+H87+I87+J87+K87+L87+M86+N86+O86</f>
        <v>0</v>
      </c>
      <c r="G87" s="92">
        <f>H87+I87+J87+K87+L87+M86+N86+O86+P86</f>
        <v>0</v>
      </c>
      <c r="H87" s="92">
        <f>I87+J87+K87+L87+M86+N86+O86+P86+Q86</f>
        <v>0</v>
      </c>
      <c r="I87" s="92">
        <f>J87+K87+L87+M86+N86+O86+P86+Q86+R86</f>
        <v>0</v>
      </c>
      <c r="J87" s="92">
        <f>K87+L87+M86+N86+O86+P86+Q86+R86+S86</f>
        <v>0</v>
      </c>
      <c r="K87" s="92">
        <f>L87+M86+N86+O86+P86+Q86+R86+S86+T86</f>
        <v>0</v>
      </c>
      <c r="L87" s="92">
        <f>M86+N86+O86+P86+Q86+R86+S86+T86+U86</f>
        <v>0</v>
      </c>
    </row>
    <row r="88" spans="1:12" ht="49.5" customHeight="1" x14ac:dyDescent="0.3">
      <c r="A88" s="138"/>
      <c r="B88" s="135"/>
      <c r="C88" s="62" t="s">
        <v>19</v>
      </c>
      <c r="D88" s="62" t="s">
        <v>5</v>
      </c>
      <c r="E88" s="47">
        <f t="shared" si="12"/>
        <v>0</v>
      </c>
      <c r="F88" s="9">
        <f t="shared" ref="F88:K88" si="14">G88+H88+I88+J88+K88+L88+M88+N88+O88</f>
        <v>0</v>
      </c>
      <c r="G88" s="92">
        <f t="shared" si="14"/>
        <v>0</v>
      </c>
      <c r="H88" s="92">
        <f t="shared" si="14"/>
        <v>0</v>
      </c>
      <c r="I88" s="92">
        <f t="shared" si="14"/>
        <v>0</v>
      </c>
      <c r="J88" s="92">
        <f t="shared" si="14"/>
        <v>0</v>
      </c>
      <c r="K88" s="92">
        <f t="shared" si="14"/>
        <v>0</v>
      </c>
      <c r="L88" s="92">
        <f>M88+N88+O88+P88+Q88+R88+S88+T88+U88</f>
        <v>0</v>
      </c>
    </row>
    <row r="89" spans="1:12" ht="31.5" customHeight="1" x14ac:dyDescent="0.3">
      <c r="A89" s="139"/>
      <c r="B89" s="136"/>
      <c r="C89" s="4"/>
      <c r="D89" s="25" t="s">
        <v>30</v>
      </c>
      <c r="E89" s="47">
        <f t="shared" si="12"/>
        <v>0</v>
      </c>
      <c r="F89" s="77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</row>
    <row r="90" spans="1:12" ht="31.5" customHeight="1" x14ac:dyDescent="0.3">
      <c r="A90" s="137" t="s">
        <v>43</v>
      </c>
      <c r="B90" s="134" t="s">
        <v>76</v>
      </c>
      <c r="C90" s="118" t="s">
        <v>15</v>
      </c>
      <c r="D90" s="73"/>
      <c r="E90" s="47">
        <f t="shared" si="12"/>
        <v>255000</v>
      </c>
      <c r="F90" s="44">
        <f>SUM(F91:F94)</f>
        <v>85000</v>
      </c>
      <c r="G90" s="94">
        <f>SUM(G91:G94)</f>
        <v>85000</v>
      </c>
      <c r="H90" s="94">
        <f>SUM(H91:H94)</f>
        <v>85000</v>
      </c>
      <c r="I90" s="94">
        <f>SUM(I91:I94)</f>
        <v>0</v>
      </c>
      <c r="J90" s="94">
        <v>0</v>
      </c>
      <c r="K90" s="94">
        <v>0</v>
      </c>
      <c r="L90" s="94">
        <v>0</v>
      </c>
    </row>
    <row r="91" spans="1:12" ht="31.5" customHeight="1" x14ac:dyDescent="0.3">
      <c r="A91" s="138"/>
      <c r="B91" s="135"/>
      <c r="C91" s="32"/>
      <c r="D91" s="62" t="s">
        <v>29</v>
      </c>
      <c r="E91" s="47">
        <f t="shared" si="12"/>
        <v>0</v>
      </c>
      <c r="F91" s="9">
        <f>G91+H91+I91+J91+K91+L91+M90+N90+O90</f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</row>
    <row r="92" spans="1:12" ht="31.5" customHeight="1" x14ac:dyDescent="0.3">
      <c r="A92" s="138"/>
      <c r="B92" s="135"/>
      <c r="C92" s="62" t="s">
        <v>13</v>
      </c>
      <c r="D92" s="3" t="s">
        <v>4</v>
      </c>
      <c r="E92" s="47">
        <f t="shared" si="12"/>
        <v>0</v>
      </c>
      <c r="F92" s="9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</row>
    <row r="93" spans="1:12" ht="51.75" customHeight="1" x14ac:dyDescent="0.3">
      <c r="A93" s="138"/>
      <c r="B93" s="135"/>
      <c r="C93" s="62" t="s">
        <v>19</v>
      </c>
      <c r="D93" s="3" t="s">
        <v>5</v>
      </c>
      <c r="E93" s="47">
        <f t="shared" si="12"/>
        <v>255000</v>
      </c>
      <c r="F93" s="9">
        <v>85000</v>
      </c>
      <c r="G93" s="92">
        <v>85000</v>
      </c>
      <c r="H93" s="92">
        <v>85000</v>
      </c>
      <c r="I93" s="92">
        <v>0</v>
      </c>
      <c r="J93" s="92">
        <v>0</v>
      </c>
      <c r="K93" s="92">
        <v>0</v>
      </c>
      <c r="L93" s="92">
        <v>0</v>
      </c>
    </row>
    <row r="94" spans="1:12" ht="31.5" customHeight="1" x14ac:dyDescent="0.3">
      <c r="A94" s="139"/>
      <c r="B94" s="136"/>
      <c r="C94" s="4"/>
      <c r="D94" s="73" t="s">
        <v>30</v>
      </c>
      <c r="E94" s="47">
        <f t="shared" si="12"/>
        <v>0</v>
      </c>
      <c r="F94" s="9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</row>
    <row r="95" spans="1:12" ht="39.75" customHeight="1" x14ac:dyDescent="0.3">
      <c r="A95" s="146" t="s">
        <v>57</v>
      </c>
      <c r="B95" s="146"/>
      <c r="C95" s="146"/>
      <c r="D95" s="118" t="s">
        <v>11</v>
      </c>
      <c r="E95" s="47">
        <f t="shared" si="12"/>
        <v>375000</v>
      </c>
      <c r="F95" s="88">
        <f>(F98+F97)</f>
        <v>125000</v>
      </c>
      <c r="G95" s="97">
        <f>(G98+G97)</f>
        <v>125000</v>
      </c>
      <c r="H95" s="97">
        <f>(H98+H97)</f>
        <v>125000</v>
      </c>
      <c r="I95" s="95">
        <f>J95+K95+L95+M99+N99+O99+P99+Q99+R99</f>
        <v>0</v>
      </c>
      <c r="J95" s="95">
        <f>K95+L95+M99+N99+O99+P99+Q99+R99+S99</f>
        <v>0</v>
      </c>
      <c r="K95" s="95">
        <f>L95+M99+N99+O99+P99+Q99+R99+S99+T99</f>
        <v>0</v>
      </c>
      <c r="L95" s="95">
        <f>M99+N99+O99+P99+Q99+R99+S99+T99+U99</f>
        <v>0</v>
      </c>
    </row>
    <row r="96" spans="1:12" ht="23.25" customHeight="1" x14ac:dyDescent="0.3">
      <c r="A96" s="146"/>
      <c r="B96" s="146"/>
      <c r="C96" s="146"/>
      <c r="D96" s="121" t="s">
        <v>29</v>
      </c>
      <c r="E96" s="47">
        <f t="shared" si="12"/>
        <v>0</v>
      </c>
      <c r="F96" s="89">
        <v>0</v>
      </c>
      <c r="G96" s="16">
        <v>0</v>
      </c>
      <c r="H96" s="16">
        <v>0</v>
      </c>
      <c r="I96" s="93">
        <v>0</v>
      </c>
      <c r="J96" s="93">
        <v>0</v>
      </c>
      <c r="K96" s="93">
        <v>0</v>
      </c>
      <c r="L96" s="93">
        <v>0</v>
      </c>
    </row>
    <row r="97" spans="1:12" ht="25.5" customHeight="1" x14ac:dyDescent="0.3">
      <c r="A97" s="146"/>
      <c r="B97" s="146"/>
      <c r="C97" s="146"/>
      <c r="D97" s="121" t="s">
        <v>4</v>
      </c>
      <c r="E97" s="47">
        <f t="shared" si="12"/>
        <v>0</v>
      </c>
      <c r="F97" s="90">
        <f t="shared" ref="F97:L97" si="15">F72+F77+F82+F87</f>
        <v>0</v>
      </c>
      <c r="G97" s="12">
        <f t="shared" si="15"/>
        <v>0</v>
      </c>
      <c r="H97" s="12">
        <f t="shared" si="15"/>
        <v>0</v>
      </c>
      <c r="I97" s="96">
        <f t="shared" si="15"/>
        <v>0</v>
      </c>
      <c r="J97" s="96">
        <f t="shared" si="15"/>
        <v>0</v>
      </c>
      <c r="K97" s="96">
        <f t="shared" si="15"/>
        <v>0</v>
      </c>
      <c r="L97" s="96">
        <f t="shared" si="15"/>
        <v>0</v>
      </c>
    </row>
    <row r="98" spans="1:12" ht="22.5" customHeight="1" x14ac:dyDescent="0.3">
      <c r="A98" s="146"/>
      <c r="B98" s="146"/>
      <c r="C98" s="146"/>
      <c r="D98" s="121" t="s">
        <v>8</v>
      </c>
      <c r="E98" s="47">
        <f t="shared" si="12"/>
        <v>375000</v>
      </c>
      <c r="F98" s="90">
        <f>F73+F78+F83+F88+F93</f>
        <v>125000</v>
      </c>
      <c r="G98" s="96">
        <f>G73+G78+G83+G88+G93</f>
        <v>125000</v>
      </c>
      <c r="H98" s="96">
        <f>H73+H78+H83+H88+H93</f>
        <v>125000</v>
      </c>
      <c r="I98" s="90">
        <f>I73+I78+I83+I88+I93</f>
        <v>0</v>
      </c>
      <c r="J98" s="96">
        <f>J73+J78+J83+J88</f>
        <v>0</v>
      </c>
      <c r="K98" s="96">
        <f>K73+K78+K83+K88</f>
        <v>0</v>
      </c>
      <c r="L98" s="96">
        <f>L73+L78+L83+L88</f>
        <v>0</v>
      </c>
    </row>
    <row r="99" spans="1:12" ht="31.5" customHeight="1" x14ac:dyDescent="0.3">
      <c r="A99" s="146"/>
      <c r="B99" s="146"/>
      <c r="C99" s="146"/>
      <c r="D99" s="31" t="s">
        <v>30</v>
      </c>
      <c r="E99" s="47">
        <f t="shared" si="12"/>
        <v>0</v>
      </c>
      <c r="F99" s="77">
        <v>0</v>
      </c>
      <c r="G99" s="16">
        <v>0</v>
      </c>
      <c r="H99" s="16">
        <v>0</v>
      </c>
      <c r="I99" s="93">
        <v>0</v>
      </c>
      <c r="J99" s="93">
        <v>0</v>
      </c>
      <c r="K99" s="93">
        <v>0</v>
      </c>
      <c r="L99" s="93">
        <v>0</v>
      </c>
    </row>
    <row r="100" spans="1:12" ht="24.75" customHeight="1" x14ac:dyDescent="0.3">
      <c r="A100" s="131"/>
      <c r="B100" s="130" t="s">
        <v>34</v>
      </c>
      <c r="C100" s="118" t="s">
        <v>15</v>
      </c>
      <c r="D100" s="23"/>
      <c r="E100" s="47">
        <f t="shared" si="12"/>
        <v>0</v>
      </c>
      <c r="F100" s="50">
        <v>0</v>
      </c>
      <c r="G100" s="38">
        <v>0</v>
      </c>
      <c r="H100" s="38">
        <v>0</v>
      </c>
      <c r="I100" s="95">
        <v>0</v>
      </c>
      <c r="J100" s="95">
        <v>0</v>
      </c>
      <c r="K100" s="95">
        <v>0</v>
      </c>
      <c r="L100" s="95">
        <v>0</v>
      </c>
    </row>
    <row r="101" spans="1:12" ht="24.75" customHeight="1" x14ac:dyDescent="0.3">
      <c r="A101" s="132"/>
      <c r="B101" s="130"/>
      <c r="C101" s="34"/>
      <c r="D101" s="62" t="s">
        <v>29</v>
      </c>
      <c r="E101" s="47">
        <f t="shared" si="12"/>
        <v>0</v>
      </c>
      <c r="F101" s="77">
        <v>0</v>
      </c>
      <c r="G101" s="16">
        <v>0</v>
      </c>
      <c r="H101" s="16">
        <v>0</v>
      </c>
      <c r="I101" s="93">
        <v>0</v>
      </c>
      <c r="J101" s="93">
        <v>0</v>
      </c>
      <c r="K101" s="93">
        <v>0</v>
      </c>
      <c r="L101" s="93">
        <v>0</v>
      </c>
    </row>
    <row r="102" spans="1:12" ht="24.75" customHeight="1" x14ac:dyDescent="0.3">
      <c r="A102" s="132"/>
      <c r="B102" s="130"/>
      <c r="C102" s="34"/>
      <c r="D102" s="62" t="s">
        <v>4</v>
      </c>
      <c r="E102" s="47">
        <f t="shared" si="12"/>
        <v>0</v>
      </c>
      <c r="F102" s="77">
        <v>0</v>
      </c>
      <c r="G102" s="16">
        <v>0</v>
      </c>
      <c r="H102" s="16">
        <v>0</v>
      </c>
      <c r="I102" s="93">
        <v>0</v>
      </c>
      <c r="J102" s="93">
        <v>0</v>
      </c>
      <c r="K102" s="93">
        <v>0</v>
      </c>
      <c r="L102" s="93">
        <v>0</v>
      </c>
    </row>
    <row r="103" spans="1:12" ht="24.75" customHeight="1" x14ac:dyDescent="0.3">
      <c r="A103" s="132"/>
      <c r="B103" s="130"/>
      <c r="C103" s="34"/>
      <c r="D103" s="62" t="s">
        <v>5</v>
      </c>
      <c r="E103" s="47">
        <f t="shared" si="12"/>
        <v>0</v>
      </c>
      <c r="F103" s="77">
        <v>0</v>
      </c>
      <c r="G103" s="16">
        <v>0</v>
      </c>
      <c r="H103" s="16">
        <v>0</v>
      </c>
      <c r="I103" s="93">
        <v>0</v>
      </c>
      <c r="J103" s="93">
        <v>0</v>
      </c>
      <c r="K103" s="93">
        <v>0</v>
      </c>
      <c r="L103" s="93">
        <v>0</v>
      </c>
    </row>
    <row r="104" spans="1:12" ht="24.75" customHeight="1" x14ac:dyDescent="0.3">
      <c r="A104" s="133"/>
      <c r="B104" s="130"/>
      <c r="C104" s="34"/>
      <c r="D104" s="25" t="s">
        <v>30</v>
      </c>
      <c r="E104" s="47">
        <f t="shared" si="12"/>
        <v>0</v>
      </c>
      <c r="F104" s="77">
        <v>0</v>
      </c>
      <c r="G104" s="16">
        <v>0</v>
      </c>
      <c r="H104" s="16">
        <v>0</v>
      </c>
      <c r="I104" s="93">
        <v>0</v>
      </c>
      <c r="J104" s="93">
        <v>0</v>
      </c>
      <c r="K104" s="93">
        <v>0</v>
      </c>
      <c r="L104" s="93">
        <v>0</v>
      </c>
    </row>
    <row r="105" spans="1:12" ht="21" customHeight="1" x14ac:dyDescent="0.3">
      <c r="A105" s="147" t="s">
        <v>51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9"/>
    </row>
    <row r="106" spans="1:12" ht="27" customHeight="1" x14ac:dyDescent="0.3">
      <c r="A106" s="137" t="s">
        <v>52</v>
      </c>
      <c r="B106" s="186" t="s">
        <v>70</v>
      </c>
      <c r="C106" s="55" t="s">
        <v>15</v>
      </c>
      <c r="D106" s="118"/>
      <c r="E106" s="47">
        <f t="shared" ref="E106:E140" si="16">+F106+G106+H106+I106+J106+K106+L106</f>
        <v>115000</v>
      </c>
      <c r="F106" s="47">
        <f>SUM(F108:F109)</f>
        <v>0</v>
      </c>
      <c r="G106" s="46">
        <f t="shared" ref="G106:L106" si="17">G108+G109</f>
        <v>57500</v>
      </c>
      <c r="H106" s="46">
        <f t="shared" si="17"/>
        <v>57500</v>
      </c>
      <c r="I106" s="39">
        <f t="shared" si="17"/>
        <v>0</v>
      </c>
      <c r="J106" s="39">
        <f t="shared" si="17"/>
        <v>0</v>
      </c>
      <c r="K106" s="39">
        <f t="shared" si="17"/>
        <v>0</v>
      </c>
      <c r="L106" s="39">
        <f t="shared" si="17"/>
        <v>0</v>
      </c>
    </row>
    <row r="107" spans="1:12" ht="29.25" customHeight="1" x14ac:dyDescent="0.3">
      <c r="A107" s="138"/>
      <c r="B107" s="186"/>
      <c r="C107" s="27"/>
      <c r="D107" s="62" t="s">
        <v>29</v>
      </c>
      <c r="E107" s="47">
        <f t="shared" si="16"/>
        <v>0</v>
      </c>
      <c r="F107" s="9">
        <f>G107+H107+I107+J107+K107+L107+M106+N106+O106</f>
        <v>0</v>
      </c>
      <c r="G107" s="58">
        <f>H107+I107+J107+K107+L107+M106+N106+O106+P106</f>
        <v>0</v>
      </c>
      <c r="H107" s="58">
        <f>I107+J107+K107+L107+M106+N106+O106+P106+Q106</f>
        <v>0</v>
      </c>
      <c r="I107" s="58">
        <f>J107+K107+L107+M106+N106+O106+P106+Q106+R106</f>
        <v>0</v>
      </c>
      <c r="J107" s="58">
        <f>K107+L107+M106+N106+O106+P106+Q106+R106+S106</f>
        <v>0</v>
      </c>
      <c r="K107" s="58">
        <f>L107+M106+N106+O106+P106+Q106+R106+S106+T106</f>
        <v>0</v>
      </c>
      <c r="L107" s="58">
        <f>M106+N106+O106+P106+Q106+R106+S106+T106+U106</f>
        <v>0</v>
      </c>
    </row>
    <row r="108" spans="1:12" ht="28.5" customHeight="1" x14ac:dyDescent="0.3">
      <c r="A108" s="138"/>
      <c r="B108" s="186"/>
      <c r="C108" s="17" t="s">
        <v>13</v>
      </c>
      <c r="D108" s="10" t="s">
        <v>4</v>
      </c>
      <c r="E108" s="47">
        <f t="shared" si="16"/>
        <v>0</v>
      </c>
      <c r="F108" s="72">
        <v>0</v>
      </c>
      <c r="G108" s="18">
        <f t="shared" ref="G108:L108" si="18">H108+I108+J108+K108+L108+M108+N108+O108+P108</f>
        <v>0</v>
      </c>
      <c r="H108" s="18">
        <f t="shared" si="18"/>
        <v>0</v>
      </c>
      <c r="I108" s="16">
        <f t="shared" si="18"/>
        <v>0</v>
      </c>
      <c r="J108" s="16">
        <f t="shared" si="18"/>
        <v>0</v>
      </c>
      <c r="K108" s="16">
        <f t="shared" si="18"/>
        <v>0</v>
      </c>
      <c r="L108" s="16">
        <f t="shared" si="18"/>
        <v>0</v>
      </c>
    </row>
    <row r="109" spans="1:12" ht="38.25" customHeight="1" x14ac:dyDescent="0.3">
      <c r="A109" s="138"/>
      <c r="B109" s="186"/>
      <c r="C109" s="3" t="s">
        <v>73</v>
      </c>
      <c r="D109" s="62" t="s">
        <v>5</v>
      </c>
      <c r="E109" s="47">
        <f t="shared" si="16"/>
        <v>115000</v>
      </c>
      <c r="F109" s="76">
        <v>0</v>
      </c>
      <c r="G109" s="18">
        <v>57500</v>
      </c>
      <c r="H109" s="18">
        <v>57500</v>
      </c>
      <c r="I109" s="16">
        <v>0</v>
      </c>
      <c r="J109" s="16">
        <v>0</v>
      </c>
      <c r="K109" s="16">
        <v>0</v>
      </c>
      <c r="L109" s="16">
        <v>0</v>
      </c>
    </row>
    <row r="110" spans="1:12" ht="31.5" customHeight="1" x14ac:dyDescent="0.3">
      <c r="A110" s="139"/>
      <c r="B110" s="186"/>
      <c r="C110" s="23"/>
      <c r="D110" s="25" t="s">
        <v>30</v>
      </c>
      <c r="E110" s="47">
        <f t="shared" si="16"/>
        <v>0</v>
      </c>
      <c r="F110" s="9">
        <f>G110+H110+I110+J110+K110+L110+M109+N109+O109</f>
        <v>0</v>
      </c>
      <c r="G110" s="58">
        <f>H110+I110+J110+K110+L110+M109+N109+O109+P109</f>
        <v>0</v>
      </c>
      <c r="H110" s="58">
        <f>I110+J110+K110+L110+M109+N109+O109+P109+Q109</f>
        <v>0</v>
      </c>
      <c r="I110" s="58">
        <f>J110+K110+L110+M109+N109+O109+P109+Q109+R109</f>
        <v>0</v>
      </c>
      <c r="J110" s="58">
        <f>K110+L110+M109+N109+O109+P109+Q109+R109+S109</f>
        <v>0</v>
      </c>
      <c r="K110" s="58">
        <f>L110+M109+N109+O109+P109+Q109+R109+S109+T109</f>
        <v>0</v>
      </c>
      <c r="L110" s="58">
        <f>M109+N109+O109+P109+Q109+R109+S109+T109+U109</f>
        <v>0</v>
      </c>
    </row>
    <row r="111" spans="1:12" ht="27" customHeight="1" x14ac:dyDescent="0.3">
      <c r="A111" s="137" t="s">
        <v>53</v>
      </c>
      <c r="B111" s="186" t="s">
        <v>71</v>
      </c>
      <c r="C111" s="55" t="s">
        <v>15</v>
      </c>
      <c r="D111" s="118"/>
      <c r="E111" s="47">
        <f t="shared" si="16"/>
        <v>549420</v>
      </c>
      <c r="F111" s="47">
        <f>SUM(F113:F114)</f>
        <v>60000</v>
      </c>
      <c r="G111" s="46">
        <f t="shared" ref="G111:L111" si="19">G113+G114</f>
        <v>244710</v>
      </c>
      <c r="H111" s="46">
        <f t="shared" si="19"/>
        <v>244710</v>
      </c>
      <c r="I111" s="39">
        <f t="shared" si="19"/>
        <v>0</v>
      </c>
      <c r="J111" s="39">
        <f t="shared" si="19"/>
        <v>0</v>
      </c>
      <c r="K111" s="39">
        <f t="shared" si="19"/>
        <v>0</v>
      </c>
      <c r="L111" s="39">
        <f t="shared" si="19"/>
        <v>0</v>
      </c>
    </row>
    <row r="112" spans="1:12" ht="29.25" customHeight="1" x14ac:dyDescent="0.3">
      <c r="A112" s="138"/>
      <c r="B112" s="186"/>
      <c r="C112" s="27"/>
      <c r="D112" s="62" t="s">
        <v>29</v>
      </c>
      <c r="E112" s="47">
        <f t="shared" si="16"/>
        <v>0</v>
      </c>
      <c r="F112" s="9">
        <f>G112+H112+I112+J112+K112+L112+M111+N111+O111</f>
        <v>0</v>
      </c>
      <c r="G112" s="58">
        <f>H112+I112+J112+K112+L112+M111+N111+O111+P111</f>
        <v>0</v>
      </c>
      <c r="H112" s="58">
        <f>I112+J112+K112+L112+M111+N111+O111+P111+Q111</f>
        <v>0</v>
      </c>
      <c r="I112" s="58">
        <f>J112+K112+L112+M111+N111+O111+P111+Q111+R111</f>
        <v>0</v>
      </c>
      <c r="J112" s="58">
        <f>K112+L112+M111+N111+O111+P111+Q111+R111+S111</f>
        <v>0</v>
      </c>
      <c r="K112" s="58">
        <f>L112+M111+N111+O111+P111+Q111+R111+S111+T111</f>
        <v>0</v>
      </c>
      <c r="L112" s="58">
        <f>M111+N111+O111+P111+Q111+R111+S111+T111+U111</f>
        <v>0</v>
      </c>
    </row>
    <row r="113" spans="1:12" ht="28.5" customHeight="1" x14ac:dyDescent="0.3">
      <c r="A113" s="138"/>
      <c r="B113" s="186"/>
      <c r="C113" s="17" t="s">
        <v>13</v>
      </c>
      <c r="D113" s="10" t="s">
        <v>4</v>
      </c>
      <c r="E113" s="47">
        <f t="shared" si="16"/>
        <v>0</v>
      </c>
      <c r="F113" s="72">
        <v>0</v>
      </c>
      <c r="G113" s="18">
        <f t="shared" ref="G113:L113" si="20">H113+I113+J113+K113+L113+M113+N113+O113+P113</f>
        <v>0</v>
      </c>
      <c r="H113" s="18">
        <f t="shared" si="20"/>
        <v>0</v>
      </c>
      <c r="I113" s="16">
        <f t="shared" si="20"/>
        <v>0</v>
      </c>
      <c r="J113" s="16">
        <f t="shared" si="20"/>
        <v>0</v>
      </c>
      <c r="K113" s="16">
        <f t="shared" si="20"/>
        <v>0</v>
      </c>
      <c r="L113" s="16">
        <f t="shared" si="20"/>
        <v>0</v>
      </c>
    </row>
    <row r="114" spans="1:12" ht="38.25" customHeight="1" x14ac:dyDescent="0.3">
      <c r="A114" s="138"/>
      <c r="B114" s="186"/>
      <c r="C114" s="3" t="s">
        <v>73</v>
      </c>
      <c r="D114" s="62" t="s">
        <v>5</v>
      </c>
      <c r="E114" s="47">
        <f t="shared" si="16"/>
        <v>549420</v>
      </c>
      <c r="F114" s="76">
        <v>60000</v>
      </c>
      <c r="G114" s="18">
        <v>244710</v>
      </c>
      <c r="H114" s="18">
        <v>244710</v>
      </c>
      <c r="I114" s="16">
        <v>0</v>
      </c>
      <c r="J114" s="16">
        <v>0</v>
      </c>
      <c r="K114" s="16">
        <v>0</v>
      </c>
      <c r="L114" s="16">
        <v>0</v>
      </c>
    </row>
    <row r="115" spans="1:12" ht="31.5" customHeight="1" x14ac:dyDescent="0.3">
      <c r="A115" s="139"/>
      <c r="B115" s="186"/>
      <c r="C115" s="23"/>
      <c r="D115" s="25" t="s">
        <v>30</v>
      </c>
      <c r="E115" s="47">
        <f t="shared" si="16"/>
        <v>0</v>
      </c>
      <c r="F115" s="9">
        <f>G115+H115+I115+J115+K115+L115+M114+N114+O114</f>
        <v>0</v>
      </c>
      <c r="G115" s="58">
        <f>H115+I115+J115+K115+L115+M114+N114+O114+P114</f>
        <v>0</v>
      </c>
      <c r="H115" s="58">
        <f>I115+J115+K115+L115+M114+N114+O114+P114+Q114</f>
        <v>0</v>
      </c>
      <c r="I115" s="58">
        <f>J115+K115+L115+M114+N114+O114+P114+Q114+R114</f>
        <v>0</v>
      </c>
      <c r="J115" s="58">
        <f>K115+L115+M114+N114+O114+P114+Q114+R114+S114</f>
        <v>0</v>
      </c>
      <c r="K115" s="58">
        <f>L115+M114+N114+O114+P114+Q114+R114+S114+T114</f>
        <v>0</v>
      </c>
      <c r="L115" s="58">
        <f>M114+N114+O114+P114+Q114+R114+S114+T114+U114</f>
        <v>0</v>
      </c>
    </row>
    <row r="116" spans="1:12" ht="27" customHeight="1" x14ac:dyDescent="0.3">
      <c r="A116" s="137" t="s">
        <v>54</v>
      </c>
      <c r="B116" s="186" t="s">
        <v>72</v>
      </c>
      <c r="C116" s="55" t="s">
        <v>15</v>
      </c>
      <c r="D116" s="118"/>
      <c r="E116" s="47">
        <f t="shared" si="16"/>
        <v>0</v>
      </c>
      <c r="F116" s="47">
        <f>SUM(F118:F119)</f>
        <v>0</v>
      </c>
      <c r="G116" s="46">
        <f t="shared" ref="G116:L116" si="21">G118+G119</f>
        <v>0</v>
      </c>
      <c r="H116" s="46">
        <f t="shared" si="21"/>
        <v>0</v>
      </c>
      <c r="I116" s="39">
        <f t="shared" si="21"/>
        <v>0</v>
      </c>
      <c r="J116" s="39">
        <f t="shared" si="21"/>
        <v>0</v>
      </c>
      <c r="K116" s="39">
        <f t="shared" si="21"/>
        <v>0</v>
      </c>
      <c r="L116" s="39">
        <f t="shared" si="21"/>
        <v>0</v>
      </c>
    </row>
    <row r="117" spans="1:12" ht="29.25" customHeight="1" x14ac:dyDescent="0.3">
      <c r="A117" s="138"/>
      <c r="B117" s="186"/>
      <c r="C117" s="27"/>
      <c r="D117" s="62" t="s">
        <v>29</v>
      </c>
      <c r="E117" s="47">
        <f t="shared" si="16"/>
        <v>0</v>
      </c>
      <c r="F117" s="9">
        <f>G117+H117+I117+J117+K117+L117+M116+N116+O116</f>
        <v>0</v>
      </c>
      <c r="G117" s="58">
        <f>H117+I117+J117+K117+L117+M116+N116+O116+P116</f>
        <v>0</v>
      </c>
      <c r="H117" s="58">
        <f>I117+J117+K117+L117+M116+N116+O116+P116+Q116</f>
        <v>0</v>
      </c>
      <c r="I117" s="58">
        <f>J117+K117+L117+M116+N116+O116+P116+Q116+R116</f>
        <v>0</v>
      </c>
      <c r="J117" s="58">
        <f>K117+L117+M116+N116+O116+P116+Q116+R116+S116</f>
        <v>0</v>
      </c>
      <c r="K117" s="58">
        <f>L117+M116+N116+O116+P116+Q116+R116+S116+T116</f>
        <v>0</v>
      </c>
      <c r="L117" s="58">
        <f>M116+N116+O116+P116+Q116+R116+S116+T116+U116</f>
        <v>0</v>
      </c>
    </row>
    <row r="118" spans="1:12" ht="28.5" customHeight="1" x14ac:dyDescent="0.3">
      <c r="A118" s="138"/>
      <c r="B118" s="186"/>
      <c r="C118" s="17" t="s">
        <v>13</v>
      </c>
      <c r="D118" s="10" t="s">
        <v>4</v>
      </c>
      <c r="E118" s="47">
        <f t="shared" si="16"/>
        <v>0</v>
      </c>
      <c r="F118" s="72">
        <v>0</v>
      </c>
      <c r="G118" s="16">
        <f t="shared" ref="G118:L118" si="22">H118+I118+J118+K118+L118+M118+N118+O118+P118</f>
        <v>0</v>
      </c>
      <c r="H118" s="16">
        <f t="shared" si="22"/>
        <v>0</v>
      </c>
      <c r="I118" s="16">
        <f t="shared" si="22"/>
        <v>0</v>
      </c>
      <c r="J118" s="16">
        <f t="shared" si="22"/>
        <v>0</v>
      </c>
      <c r="K118" s="16">
        <f t="shared" si="22"/>
        <v>0</v>
      </c>
      <c r="L118" s="16">
        <f t="shared" si="22"/>
        <v>0</v>
      </c>
    </row>
    <row r="119" spans="1:12" ht="38.25" customHeight="1" x14ac:dyDescent="0.3">
      <c r="A119" s="138"/>
      <c r="B119" s="186"/>
      <c r="C119" s="3" t="s">
        <v>73</v>
      </c>
      <c r="D119" s="62" t="s">
        <v>5</v>
      </c>
      <c r="E119" s="47">
        <f t="shared" si="16"/>
        <v>0</v>
      </c>
      <c r="F119" s="76">
        <v>0</v>
      </c>
      <c r="G119" s="16">
        <f>H119+I119+J119+K119+L119+M139+N139+O139+P139</f>
        <v>0</v>
      </c>
      <c r="H119" s="16">
        <f>I119+J119+K119+L119+M139+N139+O139+P139+Q139</f>
        <v>0</v>
      </c>
      <c r="I119" s="16">
        <f>J119+K119+L119+M139+N139+O139+P139+Q139+R139</f>
        <v>0</v>
      </c>
      <c r="J119" s="16">
        <f>K119+L119+M139+N139+O139+P139+Q139+R139+S139</f>
        <v>0</v>
      </c>
      <c r="K119" s="16">
        <f>L119+M139+N139+O139+P139+Q139+R139+S139+T139</f>
        <v>0</v>
      </c>
      <c r="L119" s="16">
        <f>M139+N139+O139+P139+Q139+R139+S139+T139+U139</f>
        <v>0</v>
      </c>
    </row>
    <row r="120" spans="1:12" ht="31.5" customHeight="1" x14ac:dyDescent="0.3">
      <c r="A120" s="139"/>
      <c r="B120" s="186"/>
      <c r="C120" s="111"/>
      <c r="D120" s="73" t="s">
        <v>30</v>
      </c>
      <c r="E120" s="47">
        <f t="shared" si="16"/>
        <v>0</v>
      </c>
      <c r="F120" s="9">
        <f>G120+H120+I120+J120+K120+L120+M119+N119+O119</f>
        <v>0</v>
      </c>
      <c r="G120" s="58">
        <f>H120+I120+J120+K120+L120+M119+N119+O119+P119</f>
        <v>0</v>
      </c>
      <c r="H120" s="58">
        <f>I120+J120+K120+L120+M119+N119+O119+P119+Q119</f>
        <v>0</v>
      </c>
      <c r="I120" s="58">
        <f>J120+K120+L120+M119+N119+O119+P119+Q119+R119</f>
        <v>0</v>
      </c>
      <c r="J120" s="58">
        <f>K120+L120+M119+N119+O119+P119+Q119+R119+S119</f>
        <v>0</v>
      </c>
      <c r="K120" s="58">
        <f>L120+M119+N119+O119+P119+Q119+R119+S119+T119</f>
        <v>0</v>
      </c>
      <c r="L120" s="58">
        <f>M119+N119+O119+P119+Q119+R119+S119+T119+U119</f>
        <v>0</v>
      </c>
    </row>
    <row r="121" spans="1:12" ht="39.75" customHeight="1" x14ac:dyDescent="0.3">
      <c r="A121" s="146" t="s">
        <v>55</v>
      </c>
      <c r="B121" s="146"/>
      <c r="C121" s="146"/>
      <c r="D121" s="118" t="s">
        <v>11</v>
      </c>
      <c r="E121" s="47">
        <f t="shared" si="16"/>
        <v>664420</v>
      </c>
      <c r="F121" s="88">
        <f>(F124+F123)</f>
        <v>60000</v>
      </c>
      <c r="G121" s="97">
        <f>(G124+G123)</f>
        <v>302210</v>
      </c>
      <c r="H121" s="97">
        <f>(H124+H123)</f>
        <v>302210</v>
      </c>
      <c r="I121" s="95">
        <f>J121+K121+L121+M125+N125+O125+P125+Q125+R125</f>
        <v>0</v>
      </c>
      <c r="J121" s="95">
        <f>K121+L121+M125+N125+O125+P125+Q125+R125+S125</f>
        <v>0</v>
      </c>
      <c r="K121" s="95">
        <f>L121+M125+N125+O125+P125+Q125+R125+S125+T125</f>
        <v>0</v>
      </c>
      <c r="L121" s="95">
        <f>M125+N125+O125+P125+Q125+R125+S125+T125+U125</f>
        <v>0</v>
      </c>
    </row>
    <row r="122" spans="1:12" ht="23.25" customHeight="1" x14ac:dyDescent="0.3">
      <c r="A122" s="146"/>
      <c r="B122" s="146"/>
      <c r="C122" s="146"/>
      <c r="D122" s="121" t="s">
        <v>29</v>
      </c>
      <c r="E122" s="47">
        <f t="shared" si="16"/>
        <v>0</v>
      </c>
      <c r="F122" s="89">
        <v>0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</row>
    <row r="123" spans="1:12" ht="25.5" customHeight="1" x14ac:dyDescent="0.3">
      <c r="A123" s="146"/>
      <c r="B123" s="146"/>
      <c r="C123" s="146"/>
      <c r="D123" s="121" t="s">
        <v>4</v>
      </c>
      <c r="E123" s="47">
        <f t="shared" si="16"/>
        <v>0</v>
      </c>
      <c r="F123" s="90">
        <f t="shared" ref="F123:H124" si="23">F108+F113</f>
        <v>0</v>
      </c>
      <c r="G123" s="96">
        <f t="shared" si="23"/>
        <v>0</v>
      </c>
      <c r="H123" s="96">
        <f t="shared" si="23"/>
        <v>0</v>
      </c>
      <c r="I123" s="96">
        <f t="shared" ref="I123:L124" si="24">I98+I103+I108+I113</f>
        <v>0</v>
      </c>
      <c r="J123" s="96">
        <f t="shared" si="24"/>
        <v>0</v>
      </c>
      <c r="K123" s="96">
        <f t="shared" si="24"/>
        <v>0</v>
      </c>
      <c r="L123" s="96">
        <f t="shared" si="24"/>
        <v>0</v>
      </c>
    </row>
    <row r="124" spans="1:12" ht="22.5" customHeight="1" x14ac:dyDescent="0.3">
      <c r="A124" s="146"/>
      <c r="B124" s="146"/>
      <c r="C124" s="146"/>
      <c r="D124" s="121" t="s">
        <v>8</v>
      </c>
      <c r="E124" s="47">
        <f t="shared" si="16"/>
        <v>664420</v>
      </c>
      <c r="F124" s="90">
        <f t="shared" si="23"/>
        <v>60000</v>
      </c>
      <c r="G124" s="96">
        <f t="shared" si="23"/>
        <v>302210</v>
      </c>
      <c r="H124" s="96">
        <f t="shared" si="23"/>
        <v>302210</v>
      </c>
      <c r="I124" s="96">
        <f t="shared" si="24"/>
        <v>0</v>
      </c>
      <c r="J124" s="96">
        <f t="shared" si="24"/>
        <v>0</v>
      </c>
      <c r="K124" s="96">
        <f t="shared" si="24"/>
        <v>0</v>
      </c>
      <c r="L124" s="96">
        <f t="shared" si="24"/>
        <v>0</v>
      </c>
    </row>
    <row r="125" spans="1:12" ht="31.5" customHeight="1" x14ac:dyDescent="0.3">
      <c r="A125" s="146"/>
      <c r="B125" s="146"/>
      <c r="C125" s="146"/>
      <c r="D125" s="31" t="s">
        <v>30</v>
      </c>
      <c r="E125" s="47">
        <f t="shared" si="16"/>
        <v>0</v>
      </c>
      <c r="F125" s="89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  <c r="L125" s="93">
        <v>0</v>
      </c>
    </row>
    <row r="126" spans="1:12" ht="24.75" customHeight="1" x14ac:dyDescent="0.3">
      <c r="A126" s="131"/>
      <c r="B126" s="130" t="s">
        <v>34</v>
      </c>
      <c r="C126" s="118" t="s">
        <v>15</v>
      </c>
      <c r="D126" s="23"/>
      <c r="E126" s="47">
        <f t="shared" si="16"/>
        <v>0</v>
      </c>
      <c r="F126" s="99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</row>
    <row r="127" spans="1:12" ht="24.75" customHeight="1" x14ac:dyDescent="0.3">
      <c r="A127" s="132"/>
      <c r="B127" s="130"/>
      <c r="C127" s="34"/>
      <c r="D127" s="62" t="s">
        <v>29</v>
      </c>
      <c r="E127" s="47">
        <f t="shared" si="16"/>
        <v>0</v>
      </c>
      <c r="F127" s="77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</row>
    <row r="128" spans="1:12" ht="24.75" customHeight="1" x14ac:dyDescent="0.3">
      <c r="A128" s="132"/>
      <c r="B128" s="130"/>
      <c r="C128" s="34"/>
      <c r="D128" s="62" t="s">
        <v>4</v>
      </c>
      <c r="E128" s="47">
        <f t="shared" si="16"/>
        <v>0</v>
      </c>
      <c r="F128" s="77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</row>
    <row r="129" spans="1:12" ht="24.75" customHeight="1" x14ac:dyDescent="0.3">
      <c r="A129" s="132"/>
      <c r="B129" s="130"/>
      <c r="C129" s="34"/>
      <c r="D129" s="62" t="s">
        <v>5</v>
      </c>
      <c r="E129" s="47">
        <f t="shared" si="16"/>
        <v>0</v>
      </c>
      <c r="F129" s="77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</row>
    <row r="130" spans="1:12" ht="24.75" customHeight="1" x14ac:dyDescent="0.3">
      <c r="A130" s="133"/>
      <c r="B130" s="130"/>
      <c r="C130" s="34"/>
      <c r="D130" s="25" t="s">
        <v>30</v>
      </c>
      <c r="E130" s="47">
        <f t="shared" si="16"/>
        <v>0</v>
      </c>
      <c r="F130" s="77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1:12" ht="31.5" customHeight="1" x14ac:dyDescent="0.3">
      <c r="A131" s="129" t="s">
        <v>12</v>
      </c>
      <c r="B131" s="129"/>
      <c r="C131" s="129"/>
      <c r="D131" s="122" t="s">
        <v>11</v>
      </c>
      <c r="E131" s="47">
        <f t="shared" si="16"/>
        <v>36974085.370000005</v>
      </c>
      <c r="F131" s="51">
        <f>F132+F133+F134+F135</f>
        <v>14953185.370000001</v>
      </c>
      <c r="G131" s="107">
        <f>G132+G133+G134+G135</f>
        <v>10886800</v>
      </c>
      <c r="H131" s="115">
        <f>H132+H133+H134+H135</f>
        <v>11134100</v>
      </c>
      <c r="I131" s="95">
        <f>J131+K131+L131+M135+N135+O135+P135+Q135+R135</f>
        <v>0</v>
      </c>
      <c r="J131" s="95">
        <f>K131+L131+M135+N135+O135+P135+Q135+R135+S135</f>
        <v>0</v>
      </c>
      <c r="K131" s="95">
        <f>L131+M135+N135+O135+P135+Q135+R135+S135+T135</f>
        <v>0</v>
      </c>
      <c r="L131" s="95">
        <f>M135+N135+O135+P135+Q135+R135+S135+T135+U135</f>
        <v>0</v>
      </c>
    </row>
    <row r="132" spans="1:12" ht="24.75" customHeight="1" x14ac:dyDescent="0.3">
      <c r="A132" s="129"/>
      <c r="B132" s="129"/>
      <c r="C132" s="129"/>
      <c r="D132" s="121" t="s">
        <v>29</v>
      </c>
      <c r="E132" s="47">
        <f t="shared" si="16"/>
        <v>0</v>
      </c>
      <c r="F132" s="77">
        <v>0</v>
      </c>
      <c r="G132" s="93">
        <v>0</v>
      </c>
      <c r="H132" s="102">
        <v>0</v>
      </c>
      <c r="I132" s="93">
        <v>0</v>
      </c>
      <c r="J132" s="93">
        <v>0</v>
      </c>
      <c r="K132" s="93">
        <v>0</v>
      </c>
      <c r="L132" s="93">
        <v>0</v>
      </c>
    </row>
    <row r="133" spans="1:12" ht="24.75" customHeight="1" x14ac:dyDescent="0.3">
      <c r="A133" s="129"/>
      <c r="B133" s="129"/>
      <c r="C133" s="129"/>
      <c r="D133" s="121" t="s">
        <v>4</v>
      </c>
      <c r="E133" s="47">
        <f t="shared" si="16"/>
        <v>1063000</v>
      </c>
      <c r="F133" s="78">
        <f t="shared" ref="F133:G135" si="25">F97+F61+F40</f>
        <v>513300</v>
      </c>
      <c r="G133" s="100">
        <f>G97+G61+G40+G123</f>
        <v>54900</v>
      </c>
      <c r="H133" s="100">
        <f>H40+H61+H97+H123</f>
        <v>494800</v>
      </c>
      <c r="I133" s="100">
        <f t="shared" ref="I133:L134" si="26">I40+I61+I97</f>
        <v>0</v>
      </c>
      <c r="J133" s="100">
        <f t="shared" si="26"/>
        <v>0</v>
      </c>
      <c r="K133" s="100">
        <f t="shared" si="26"/>
        <v>0</v>
      </c>
      <c r="L133" s="100">
        <f t="shared" si="26"/>
        <v>0</v>
      </c>
    </row>
    <row r="134" spans="1:12" ht="15.75" customHeight="1" x14ac:dyDescent="0.3">
      <c r="A134" s="129"/>
      <c r="B134" s="129"/>
      <c r="C134" s="129"/>
      <c r="D134" s="121" t="s">
        <v>8</v>
      </c>
      <c r="E134" s="47">
        <f t="shared" si="16"/>
        <v>35911085.370000005</v>
      </c>
      <c r="F134" s="78">
        <f>F98+F62+F41+F124</f>
        <v>14439885.370000001</v>
      </c>
      <c r="G134" s="52">
        <f>G98+G62+G41+G124</f>
        <v>10831900</v>
      </c>
      <c r="H134" s="52">
        <f>H41+H62+H98+H124</f>
        <v>10639300</v>
      </c>
      <c r="I134" s="52">
        <f t="shared" si="26"/>
        <v>0</v>
      </c>
      <c r="J134" s="52">
        <f t="shared" si="26"/>
        <v>0</v>
      </c>
      <c r="K134" s="52">
        <f t="shared" si="26"/>
        <v>0</v>
      </c>
      <c r="L134" s="52">
        <f t="shared" si="26"/>
        <v>0</v>
      </c>
    </row>
    <row r="135" spans="1:12" ht="29.25" customHeight="1" x14ac:dyDescent="0.3">
      <c r="A135" s="129"/>
      <c r="B135" s="129"/>
      <c r="C135" s="129"/>
      <c r="D135" s="31" t="s">
        <v>30</v>
      </c>
      <c r="E135" s="47">
        <f t="shared" si="16"/>
        <v>0</v>
      </c>
      <c r="F135" s="77">
        <f t="shared" si="25"/>
        <v>0</v>
      </c>
      <c r="G135" s="16">
        <f t="shared" si="25"/>
        <v>0</v>
      </c>
      <c r="H135" s="16">
        <f>H100+H63+H42</f>
        <v>0</v>
      </c>
      <c r="I135" s="16">
        <f>I99+I63+I42</f>
        <v>0</v>
      </c>
      <c r="J135" s="16">
        <f>J99+J63+J42</f>
        <v>0</v>
      </c>
      <c r="K135" s="16">
        <f>K99+K63+K42</f>
        <v>0</v>
      </c>
      <c r="L135" s="16">
        <f>L99+L63+L42</f>
        <v>0</v>
      </c>
    </row>
    <row r="136" spans="1:12" ht="30" customHeight="1" x14ac:dyDescent="0.3">
      <c r="A136" s="6"/>
      <c r="B136" s="186" t="s">
        <v>17</v>
      </c>
      <c r="C136" s="118" t="s">
        <v>15</v>
      </c>
      <c r="D136" s="126"/>
      <c r="E136" s="47">
        <f t="shared" si="16"/>
        <v>0</v>
      </c>
      <c r="F136" s="50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</row>
    <row r="137" spans="1:12" ht="30" customHeight="1" x14ac:dyDescent="0.3">
      <c r="A137" s="6"/>
      <c r="B137" s="186"/>
      <c r="C137" s="36"/>
      <c r="D137" s="121" t="s">
        <v>29</v>
      </c>
      <c r="E137" s="47">
        <f t="shared" si="16"/>
        <v>0</v>
      </c>
      <c r="F137" s="77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30" customHeight="1" x14ac:dyDescent="0.3">
      <c r="A138" s="6"/>
      <c r="B138" s="186"/>
      <c r="C138" s="36"/>
      <c r="D138" s="121" t="s">
        <v>4</v>
      </c>
      <c r="E138" s="47">
        <f t="shared" si="16"/>
        <v>0</v>
      </c>
      <c r="F138" s="77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30" customHeight="1" x14ac:dyDescent="0.3">
      <c r="A139" s="6"/>
      <c r="B139" s="186"/>
      <c r="C139" s="36"/>
      <c r="D139" s="121" t="s">
        <v>8</v>
      </c>
      <c r="E139" s="47">
        <f t="shared" si="16"/>
        <v>0</v>
      </c>
      <c r="F139" s="77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</row>
    <row r="140" spans="1:12" ht="30" customHeight="1" x14ac:dyDescent="0.3">
      <c r="A140" s="6"/>
      <c r="B140" s="159"/>
      <c r="C140" s="36"/>
      <c r="D140" s="31" t="s">
        <v>30</v>
      </c>
      <c r="E140" s="47">
        <f t="shared" si="16"/>
        <v>0</v>
      </c>
      <c r="F140" s="77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30" customHeight="1" x14ac:dyDescent="0.3">
      <c r="A141" s="36"/>
      <c r="B141" s="187" t="s">
        <v>31</v>
      </c>
      <c r="C141" s="188"/>
      <c r="D141" s="188"/>
      <c r="E141" s="188"/>
      <c r="F141" s="188"/>
      <c r="G141" s="188"/>
      <c r="H141" s="188"/>
      <c r="I141" s="188"/>
      <c r="J141" s="188"/>
      <c r="K141" s="188"/>
      <c r="L141" s="189"/>
    </row>
    <row r="142" spans="1:12" ht="27" customHeight="1" x14ac:dyDescent="0.3">
      <c r="A142" s="6"/>
      <c r="B142" s="161" t="s">
        <v>35</v>
      </c>
      <c r="C142" s="118" t="s">
        <v>15</v>
      </c>
      <c r="D142" s="40"/>
      <c r="E142" s="47">
        <f t="shared" ref="E142:E161" si="27">+F142+G142+H142+I142+J142+K142+L142</f>
        <v>0</v>
      </c>
      <c r="F142" s="50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</row>
    <row r="143" spans="1:12" ht="25.5" customHeight="1" x14ac:dyDescent="0.3">
      <c r="A143" s="6"/>
      <c r="B143" s="186"/>
      <c r="C143" s="4"/>
      <c r="D143" s="121" t="s">
        <v>29</v>
      </c>
      <c r="E143" s="47">
        <f t="shared" si="27"/>
        <v>0</v>
      </c>
      <c r="F143" s="77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</row>
    <row r="144" spans="1:12" ht="30" customHeight="1" x14ac:dyDescent="0.3">
      <c r="A144" s="6"/>
      <c r="B144" s="186"/>
      <c r="C144" s="4"/>
      <c r="D144" s="121" t="s">
        <v>4</v>
      </c>
      <c r="E144" s="47">
        <f t="shared" si="27"/>
        <v>0</v>
      </c>
      <c r="F144" s="77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</row>
    <row r="145" spans="1:12" ht="23.25" customHeight="1" x14ac:dyDescent="0.3">
      <c r="A145" s="6"/>
      <c r="B145" s="186"/>
      <c r="C145" s="4"/>
      <c r="D145" s="121" t="s">
        <v>8</v>
      </c>
      <c r="E145" s="47">
        <f t="shared" si="27"/>
        <v>0</v>
      </c>
      <c r="F145" s="77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</row>
    <row r="146" spans="1:12" ht="30" customHeight="1" x14ac:dyDescent="0.3">
      <c r="A146" s="6"/>
      <c r="B146" s="186"/>
      <c r="C146" s="37"/>
      <c r="D146" s="31" t="s">
        <v>30</v>
      </c>
      <c r="E146" s="47">
        <f t="shared" si="27"/>
        <v>0</v>
      </c>
      <c r="F146" s="77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</row>
    <row r="147" spans="1:12" ht="30" customHeight="1" x14ac:dyDescent="0.3">
      <c r="A147" s="6"/>
      <c r="B147" s="190" t="s">
        <v>33</v>
      </c>
      <c r="C147" s="118" t="s">
        <v>15</v>
      </c>
      <c r="D147" s="41"/>
      <c r="E147" s="47">
        <f t="shared" si="27"/>
        <v>0</v>
      </c>
      <c r="F147" s="50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</row>
    <row r="148" spans="1:12" ht="30" customHeight="1" x14ac:dyDescent="0.3">
      <c r="A148" s="6"/>
      <c r="B148" s="190"/>
      <c r="C148" s="4"/>
      <c r="D148" s="121" t="s">
        <v>29</v>
      </c>
      <c r="E148" s="47">
        <f t="shared" si="27"/>
        <v>0</v>
      </c>
      <c r="F148" s="77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</row>
    <row r="149" spans="1:12" ht="30" customHeight="1" x14ac:dyDescent="0.3">
      <c r="A149" s="6"/>
      <c r="B149" s="190"/>
      <c r="C149" s="4"/>
      <c r="D149" s="121" t="s">
        <v>4</v>
      </c>
      <c r="E149" s="47">
        <f t="shared" si="27"/>
        <v>0</v>
      </c>
      <c r="F149" s="77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</row>
    <row r="150" spans="1:12" ht="19.5" customHeight="1" x14ac:dyDescent="0.3">
      <c r="A150" s="6"/>
      <c r="B150" s="190"/>
      <c r="C150" s="4"/>
      <c r="D150" s="121" t="s">
        <v>8</v>
      </c>
      <c r="E150" s="47">
        <f t="shared" si="27"/>
        <v>0</v>
      </c>
      <c r="F150" s="77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1:12" ht="30" customHeight="1" x14ac:dyDescent="0.3">
      <c r="A151" s="6"/>
      <c r="B151" s="190"/>
      <c r="C151" s="36"/>
      <c r="D151" s="31" t="s">
        <v>30</v>
      </c>
      <c r="E151" s="47">
        <f t="shared" si="27"/>
        <v>0</v>
      </c>
      <c r="F151" s="77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</row>
    <row r="152" spans="1:12" ht="23.25" customHeight="1" x14ac:dyDescent="0.3">
      <c r="A152" s="6"/>
      <c r="B152" s="190" t="s">
        <v>56</v>
      </c>
      <c r="C152" s="120" t="s">
        <v>15</v>
      </c>
      <c r="D152" s="42"/>
      <c r="E152" s="47">
        <f t="shared" si="27"/>
        <v>0</v>
      </c>
      <c r="F152" s="50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</row>
    <row r="153" spans="1:12" ht="20.25" customHeight="1" x14ac:dyDescent="0.3">
      <c r="A153" s="6"/>
      <c r="B153" s="190"/>
      <c r="C153" s="35"/>
      <c r="D153" s="121" t="s">
        <v>29</v>
      </c>
      <c r="E153" s="47">
        <f t="shared" si="27"/>
        <v>0</v>
      </c>
      <c r="F153" s="77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</row>
    <row r="154" spans="1:12" ht="30" customHeight="1" x14ac:dyDescent="0.3">
      <c r="A154" s="6"/>
      <c r="B154" s="190"/>
      <c r="C154" s="35"/>
      <c r="D154" s="121" t="s">
        <v>4</v>
      </c>
      <c r="E154" s="47">
        <f t="shared" si="27"/>
        <v>0</v>
      </c>
      <c r="F154" s="77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1:12" ht="20.25" customHeight="1" x14ac:dyDescent="0.3">
      <c r="A155" s="6"/>
      <c r="B155" s="190"/>
      <c r="C155" s="35"/>
      <c r="D155" s="121" t="s">
        <v>8</v>
      </c>
      <c r="E155" s="47">
        <f t="shared" si="27"/>
        <v>0</v>
      </c>
      <c r="F155" s="77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</row>
    <row r="156" spans="1:12" ht="30" customHeight="1" x14ac:dyDescent="0.3">
      <c r="A156" s="6"/>
      <c r="B156" s="190"/>
      <c r="C156" s="35"/>
      <c r="D156" s="31" t="s">
        <v>30</v>
      </c>
      <c r="E156" s="47">
        <f t="shared" si="27"/>
        <v>0</v>
      </c>
      <c r="F156" s="77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</row>
    <row r="157" spans="1:12" ht="24.75" customHeight="1" x14ac:dyDescent="0.3">
      <c r="A157" s="6"/>
      <c r="B157" s="191" t="s">
        <v>18</v>
      </c>
      <c r="C157" s="118" t="s">
        <v>15</v>
      </c>
      <c r="D157" s="42"/>
      <c r="E157" s="47">
        <f t="shared" si="27"/>
        <v>36974085.370000005</v>
      </c>
      <c r="F157" s="108">
        <f>F131</f>
        <v>14953185.370000001</v>
      </c>
      <c r="G157" s="109">
        <f t="shared" ref="F157:L159" si="28">G131</f>
        <v>10886800</v>
      </c>
      <c r="H157" s="109">
        <f t="shared" si="28"/>
        <v>11134100</v>
      </c>
      <c r="I157" s="109">
        <f t="shared" si="28"/>
        <v>0</v>
      </c>
      <c r="J157" s="109">
        <f t="shared" si="28"/>
        <v>0</v>
      </c>
      <c r="K157" s="95">
        <f t="shared" si="28"/>
        <v>0</v>
      </c>
      <c r="L157" s="95">
        <f t="shared" si="28"/>
        <v>0</v>
      </c>
    </row>
    <row r="158" spans="1:12" ht="24.75" customHeight="1" x14ac:dyDescent="0.3">
      <c r="A158" s="6"/>
      <c r="B158" s="192"/>
      <c r="C158" s="36"/>
      <c r="D158" s="121" t="s">
        <v>29</v>
      </c>
      <c r="E158" s="47">
        <f t="shared" si="27"/>
        <v>0</v>
      </c>
      <c r="F158" s="89">
        <f t="shared" si="28"/>
        <v>0</v>
      </c>
      <c r="G158" s="93">
        <f t="shared" si="28"/>
        <v>0</v>
      </c>
      <c r="H158" s="105">
        <f t="shared" si="28"/>
        <v>0</v>
      </c>
      <c r="I158" s="105">
        <f t="shared" si="28"/>
        <v>0</v>
      </c>
      <c r="J158" s="105">
        <f t="shared" si="28"/>
        <v>0</v>
      </c>
      <c r="K158" s="93">
        <f t="shared" si="28"/>
        <v>0</v>
      </c>
      <c r="L158" s="93">
        <f t="shared" si="28"/>
        <v>0</v>
      </c>
    </row>
    <row r="159" spans="1:12" ht="30" customHeight="1" x14ac:dyDescent="0.3">
      <c r="A159" s="6"/>
      <c r="B159" s="192"/>
      <c r="C159" s="36"/>
      <c r="D159" s="53" t="s">
        <v>4</v>
      </c>
      <c r="E159" s="47">
        <f t="shared" si="27"/>
        <v>1063000</v>
      </c>
      <c r="F159" s="110">
        <f t="shared" si="28"/>
        <v>513300</v>
      </c>
      <c r="G159" s="100">
        <f t="shared" si="28"/>
        <v>54900</v>
      </c>
      <c r="H159" s="105">
        <f t="shared" si="28"/>
        <v>494800</v>
      </c>
      <c r="I159" s="105">
        <f t="shared" si="28"/>
        <v>0</v>
      </c>
      <c r="J159" s="105">
        <f t="shared" si="28"/>
        <v>0</v>
      </c>
      <c r="K159" s="93">
        <f t="shared" si="28"/>
        <v>0</v>
      </c>
      <c r="L159" s="93">
        <f t="shared" si="28"/>
        <v>0</v>
      </c>
    </row>
    <row r="160" spans="1:12" ht="18.75" customHeight="1" x14ac:dyDescent="0.3">
      <c r="A160" s="6"/>
      <c r="B160" s="192"/>
      <c r="C160" s="36"/>
      <c r="D160" s="53" t="s">
        <v>8</v>
      </c>
      <c r="E160" s="47">
        <f t="shared" si="27"/>
        <v>35911085.370000005</v>
      </c>
      <c r="F160" s="110">
        <f t="shared" ref="F160:H161" si="29">F134</f>
        <v>14439885.370000001</v>
      </c>
      <c r="G160" s="100">
        <f t="shared" si="29"/>
        <v>10831900</v>
      </c>
      <c r="H160" s="105">
        <f t="shared" si="29"/>
        <v>10639300</v>
      </c>
      <c r="I160" s="105">
        <f>I133</f>
        <v>0</v>
      </c>
      <c r="J160" s="105">
        <f t="shared" ref="J160:L161" si="30">J134</f>
        <v>0</v>
      </c>
      <c r="K160" s="93">
        <f t="shared" si="30"/>
        <v>0</v>
      </c>
      <c r="L160" s="93">
        <f t="shared" si="30"/>
        <v>0</v>
      </c>
    </row>
    <row r="161" spans="1:12" ht="28.5" customHeight="1" x14ac:dyDescent="0.3">
      <c r="A161" s="6"/>
      <c r="B161" s="193"/>
      <c r="C161" s="36"/>
      <c r="D161" s="31" t="s">
        <v>30</v>
      </c>
      <c r="E161" s="47">
        <f t="shared" si="27"/>
        <v>0</v>
      </c>
      <c r="F161" s="89">
        <f t="shared" si="29"/>
        <v>0</v>
      </c>
      <c r="G161" s="93">
        <f t="shared" si="29"/>
        <v>0</v>
      </c>
      <c r="H161" s="93">
        <f t="shared" si="29"/>
        <v>0</v>
      </c>
      <c r="I161" s="93">
        <f>I135</f>
        <v>0</v>
      </c>
      <c r="J161" s="93">
        <f t="shared" si="30"/>
        <v>0</v>
      </c>
      <c r="K161" s="93">
        <f t="shared" si="30"/>
        <v>0</v>
      </c>
      <c r="L161" s="93">
        <f t="shared" si="30"/>
        <v>0</v>
      </c>
    </row>
    <row r="162" spans="1:12" ht="30" customHeight="1" x14ac:dyDescent="0.3">
      <c r="A162" s="6"/>
      <c r="B162" s="187" t="s">
        <v>31</v>
      </c>
      <c r="C162" s="188"/>
      <c r="D162" s="188"/>
      <c r="E162" s="188"/>
      <c r="F162" s="188"/>
      <c r="G162" s="188"/>
      <c r="H162" s="188"/>
      <c r="I162" s="188"/>
      <c r="J162" s="188"/>
      <c r="K162" s="188"/>
      <c r="L162" s="189"/>
    </row>
    <row r="163" spans="1:12" ht="30.75" customHeight="1" x14ac:dyDescent="0.3">
      <c r="A163" s="6"/>
      <c r="B163" s="190" t="s">
        <v>32</v>
      </c>
      <c r="C163" s="118" t="s">
        <v>15</v>
      </c>
      <c r="D163" s="42"/>
      <c r="E163" s="47">
        <f t="shared" ref="E163:E192" si="31">+F163+G163+H163+I163+J163+K163+L163</f>
        <v>2644387.59</v>
      </c>
      <c r="F163" s="59">
        <f t="shared" ref="F163:K163" si="32">F164+F165+F166+F167</f>
        <v>1280611.0699999998</v>
      </c>
      <c r="G163" s="59">
        <f t="shared" si="32"/>
        <v>406950.76</v>
      </c>
      <c r="H163" s="61">
        <f t="shared" si="32"/>
        <v>956825.76</v>
      </c>
      <c r="I163" s="61">
        <f t="shared" si="32"/>
        <v>0</v>
      </c>
      <c r="J163" s="61">
        <f t="shared" si="32"/>
        <v>0</v>
      </c>
      <c r="K163" s="38">
        <f t="shared" si="32"/>
        <v>0</v>
      </c>
      <c r="L163" s="38">
        <f>L164+L166+L165+L167</f>
        <v>0</v>
      </c>
    </row>
    <row r="164" spans="1:12" ht="26.25" customHeight="1" x14ac:dyDescent="0.3">
      <c r="A164" s="6"/>
      <c r="B164" s="190"/>
      <c r="C164" s="36"/>
      <c r="D164" s="121" t="s">
        <v>29</v>
      </c>
      <c r="E164" s="47">
        <f t="shared" si="31"/>
        <v>0</v>
      </c>
      <c r="F164" s="58">
        <f>G164+H164+I164+J164+K164+L164+M163+N163+O163</f>
        <v>0</v>
      </c>
      <c r="G164" s="58">
        <f>H164+I164+J164+K164+L164+M163+N163+O163+P163</f>
        <v>0</v>
      </c>
      <c r="H164" s="13">
        <v>0</v>
      </c>
      <c r="I164" s="13">
        <v>0</v>
      </c>
      <c r="J164" s="13">
        <v>0</v>
      </c>
      <c r="K164" s="16">
        <v>0</v>
      </c>
      <c r="L164" s="16">
        <v>0</v>
      </c>
    </row>
    <row r="165" spans="1:12" ht="30" customHeight="1" x14ac:dyDescent="0.3">
      <c r="A165" s="6"/>
      <c r="B165" s="190"/>
      <c r="C165" s="36"/>
      <c r="D165" s="121" t="s">
        <v>4</v>
      </c>
      <c r="E165" s="47">
        <f t="shared" si="31"/>
        <v>1063000</v>
      </c>
      <c r="F165" s="60">
        <f>SUM(F51,F56)</f>
        <v>513300</v>
      </c>
      <c r="G165" s="60">
        <f>SUM(G51)</f>
        <v>54900</v>
      </c>
      <c r="H165" s="13">
        <f>SUM(H51,H56)</f>
        <v>494800</v>
      </c>
      <c r="I165" s="13">
        <v>0</v>
      </c>
      <c r="J165" s="13">
        <v>0</v>
      </c>
      <c r="K165" s="16">
        <v>0</v>
      </c>
      <c r="L165" s="16">
        <v>0</v>
      </c>
    </row>
    <row r="166" spans="1:12" ht="20.25" customHeight="1" x14ac:dyDescent="0.3">
      <c r="A166" s="6"/>
      <c r="B166" s="190"/>
      <c r="C166" s="36"/>
      <c r="D166" s="121" t="s">
        <v>8</v>
      </c>
      <c r="E166" s="47">
        <f t="shared" si="31"/>
        <v>1581387.5899999999</v>
      </c>
      <c r="F166" s="58">
        <f>SUM(F26,F36,F52,F57,F93-288796.32,F31)</f>
        <v>767311.06999999983</v>
      </c>
      <c r="G166" s="58">
        <f>SUM(G26,G31,G36,G52,G93)</f>
        <v>352050.76</v>
      </c>
      <c r="H166" s="13">
        <f>H26+H31+H36+H52+H93+110000</f>
        <v>462025.76</v>
      </c>
      <c r="I166" s="13">
        <v>0</v>
      </c>
      <c r="J166" s="13">
        <v>0</v>
      </c>
      <c r="K166" s="16">
        <v>0</v>
      </c>
      <c r="L166" s="16">
        <v>0</v>
      </c>
    </row>
    <row r="167" spans="1:12" ht="30" customHeight="1" x14ac:dyDescent="0.3">
      <c r="A167" s="6"/>
      <c r="B167" s="190"/>
      <c r="C167" s="36"/>
      <c r="D167" s="31" t="s">
        <v>30</v>
      </c>
      <c r="E167" s="47">
        <f t="shared" si="31"/>
        <v>0</v>
      </c>
      <c r="F167" s="9">
        <f>G167+H167+I167+J167+K167+L167+M166+N166+O166</f>
        <v>0</v>
      </c>
      <c r="G167" s="58">
        <f>H167+I167+J167+K167+L167+M166+N166+O166+P166</f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</row>
    <row r="168" spans="1:12" ht="23.25" customHeight="1" x14ac:dyDescent="0.3">
      <c r="A168" s="6"/>
      <c r="B168" s="190" t="s">
        <v>39</v>
      </c>
      <c r="C168" s="43" t="s">
        <v>15</v>
      </c>
      <c r="D168" s="118"/>
      <c r="E168" s="47">
        <f t="shared" si="31"/>
        <v>0</v>
      </c>
      <c r="F168" s="50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</row>
    <row r="169" spans="1:12" ht="30" customHeight="1" x14ac:dyDescent="0.3">
      <c r="A169" s="6"/>
      <c r="B169" s="190"/>
      <c r="C169" s="36"/>
      <c r="D169" s="121" t="s">
        <v>29</v>
      </c>
      <c r="E169" s="47">
        <f t="shared" si="31"/>
        <v>0</v>
      </c>
      <c r="F169" s="77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</row>
    <row r="170" spans="1:12" ht="30" customHeight="1" x14ac:dyDescent="0.3">
      <c r="A170" s="6"/>
      <c r="B170" s="190"/>
      <c r="C170" s="36"/>
      <c r="D170" s="121" t="s">
        <v>4</v>
      </c>
      <c r="E170" s="47">
        <f t="shared" si="31"/>
        <v>0</v>
      </c>
      <c r="F170" s="77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1:12" ht="23.25" customHeight="1" x14ac:dyDescent="0.3">
      <c r="A171" s="6"/>
      <c r="B171" s="190"/>
      <c r="C171" s="36"/>
      <c r="D171" s="121" t="s">
        <v>8</v>
      </c>
      <c r="E171" s="47">
        <f t="shared" si="31"/>
        <v>0</v>
      </c>
      <c r="F171" s="77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</row>
    <row r="172" spans="1:12" ht="30" customHeight="1" x14ac:dyDescent="0.3">
      <c r="A172" s="6"/>
      <c r="B172" s="190"/>
      <c r="C172" s="36"/>
      <c r="D172" s="31" t="s">
        <v>30</v>
      </c>
      <c r="E172" s="47">
        <f t="shared" si="31"/>
        <v>0</v>
      </c>
      <c r="F172" s="77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</row>
    <row r="173" spans="1:12" ht="21.75" customHeight="1" x14ac:dyDescent="0.3">
      <c r="A173" s="6"/>
      <c r="B173" s="194" t="s">
        <v>37</v>
      </c>
      <c r="C173" s="43" t="s">
        <v>15</v>
      </c>
      <c r="D173" s="118"/>
      <c r="E173" s="47">
        <f t="shared" si="31"/>
        <v>70000</v>
      </c>
      <c r="F173" s="75">
        <f>F174+F175+F176+F177</f>
        <v>70000</v>
      </c>
      <c r="G173" s="61">
        <f>G174+G175+G176+G177</f>
        <v>0</v>
      </c>
      <c r="H173" s="61">
        <f>H174+H175+H176+H177</f>
        <v>0</v>
      </c>
      <c r="I173" s="61">
        <f>I174+I175+I176+I177</f>
        <v>0</v>
      </c>
      <c r="J173" s="61">
        <f>J174+J175+J177</f>
        <v>0</v>
      </c>
      <c r="K173" s="61">
        <f>K174+K175+K176+K177</f>
        <v>0</v>
      </c>
      <c r="L173" s="38">
        <f>L174+L175+L176+L177</f>
        <v>0</v>
      </c>
    </row>
    <row r="174" spans="1:12" ht="23.25" customHeight="1" x14ac:dyDescent="0.3">
      <c r="A174" s="6"/>
      <c r="B174" s="195"/>
      <c r="C174" s="36"/>
      <c r="D174" s="121" t="s">
        <v>29</v>
      </c>
      <c r="E174" s="47">
        <f t="shared" si="31"/>
        <v>0</v>
      </c>
      <c r="F174" s="76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6">
        <v>0</v>
      </c>
    </row>
    <row r="175" spans="1:12" ht="30" customHeight="1" x14ac:dyDescent="0.3">
      <c r="A175" s="6"/>
      <c r="B175" s="195"/>
      <c r="C175" s="36"/>
      <c r="D175" s="121" t="s">
        <v>4</v>
      </c>
      <c r="E175" s="47">
        <f t="shared" si="31"/>
        <v>0</v>
      </c>
      <c r="F175" s="76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6">
        <v>0</v>
      </c>
    </row>
    <row r="176" spans="1:12" ht="23.25" customHeight="1" x14ac:dyDescent="0.3">
      <c r="A176" s="6"/>
      <c r="B176" s="195"/>
      <c r="C176" s="36"/>
      <c r="D176" s="121" t="s">
        <v>8</v>
      </c>
      <c r="E176" s="47">
        <f t="shared" si="31"/>
        <v>70000</v>
      </c>
      <c r="F176" s="76">
        <v>70000</v>
      </c>
      <c r="G176" s="116">
        <v>0</v>
      </c>
      <c r="H176" s="127">
        <v>0</v>
      </c>
      <c r="I176" s="13">
        <v>0</v>
      </c>
      <c r="J176" s="13">
        <v>0</v>
      </c>
      <c r="K176" s="13">
        <v>0</v>
      </c>
      <c r="L176" s="16">
        <v>0</v>
      </c>
    </row>
    <row r="177" spans="1:12" ht="31.5" customHeight="1" x14ac:dyDescent="0.3">
      <c r="A177" s="6"/>
      <c r="B177" s="196"/>
      <c r="C177" s="36"/>
      <c r="D177" s="31" t="s">
        <v>30</v>
      </c>
      <c r="E177" s="47">
        <f t="shared" si="31"/>
        <v>0</v>
      </c>
      <c r="F177" s="76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6">
        <v>0</v>
      </c>
    </row>
    <row r="178" spans="1:12" ht="31.5" customHeight="1" x14ac:dyDescent="0.3">
      <c r="A178" s="6"/>
      <c r="B178" s="194" t="s">
        <v>38</v>
      </c>
      <c r="C178" s="43" t="s">
        <v>15</v>
      </c>
      <c r="D178" s="118"/>
      <c r="E178" s="47">
        <f t="shared" si="31"/>
        <v>634420</v>
      </c>
      <c r="F178" s="46">
        <f>SUM(F179:F182)</f>
        <v>30000</v>
      </c>
      <c r="G178" s="46">
        <f>SUM(G179:G182)</f>
        <v>302210</v>
      </c>
      <c r="H178" s="46">
        <f>SUM(H179:H182)</f>
        <v>302210</v>
      </c>
      <c r="I178" s="45">
        <v>0</v>
      </c>
      <c r="J178" s="45">
        <v>0</v>
      </c>
      <c r="K178" s="45">
        <v>0</v>
      </c>
      <c r="L178" s="38">
        <v>0</v>
      </c>
    </row>
    <row r="179" spans="1:12" ht="25.5" customHeight="1" x14ac:dyDescent="0.3">
      <c r="A179" s="6"/>
      <c r="B179" s="195"/>
      <c r="C179" s="36"/>
      <c r="D179" s="121" t="s">
        <v>29</v>
      </c>
      <c r="E179" s="47">
        <f t="shared" si="31"/>
        <v>0</v>
      </c>
      <c r="F179" s="5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6">
        <v>0</v>
      </c>
    </row>
    <row r="180" spans="1:12" ht="25.5" customHeight="1" x14ac:dyDescent="0.3">
      <c r="A180" s="6"/>
      <c r="B180" s="195"/>
      <c r="C180" s="36"/>
      <c r="D180" s="121" t="s">
        <v>4</v>
      </c>
      <c r="E180" s="47">
        <f t="shared" si="31"/>
        <v>0</v>
      </c>
      <c r="F180" s="5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6">
        <v>0</v>
      </c>
    </row>
    <row r="181" spans="1:12" ht="25.5" customHeight="1" x14ac:dyDescent="0.3">
      <c r="A181" s="6"/>
      <c r="B181" s="195"/>
      <c r="C181" s="36"/>
      <c r="D181" s="121" t="s">
        <v>8</v>
      </c>
      <c r="E181" s="47">
        <f t="shared" si="31"/>
        <v>634420</v>
      </c>
      <c r="F181" s="58">
        <v>30000</v>
      </c>
      <c r="G181" s="18">
        <v>302210</v>
      </c>
      <c r="H181" s="18">
        <v>302210</v>
      </c>
      <c r="I181" s="18">
        <v>0</v>
      </c>
      <c r="J181" s="18">
        <v>0</v>
      </c>
      <c r="K181" s="18">
        <v>0</v>
      </c>
      <c r="L181" s="16">
        <v>0</v>
      </c>
    </row>
    <row r="182" spans="1:12" ht="25.5" customHeight="1" x14ac:dyDescent="0.3">
      <c r="A182" s="6"/>
      <c r="B182" s="196"/>
      <c r="C182" s="36"/>
      <c r="D182" s="31" t="s">
        <v>30</v>
      </c>
      <c r="E182" s="47">
        <f t="shared" si="31"/>
        <v>0</v>
      </c>
      <c r="F182" s="5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6">
        <v>0</v>
      </c>
    </row>
    <row r="183" spans="1:12" ht="24.75" customHeight="1" x14ac:dyDescent="0.3">
      <c r="A183" s="6"/>
      <c r="B183" s="194" t="s">
        <v>40</v>
      </c>
      <c r="C183" s="118" t="s">
        <v>15</v>
      </c>
      <c r="D183" s="21"/>
      <c r="E183" s="47">
        <f t="shared" si="31"/>
        <v>33545277.780000001</v>
      </c>
      <c r="F183" s="46">
        <f t="shared" ref="F183:L183" si="33">F184+F185+F186+F187</f>
        <v>13572574.300000001</v>
      </c>
      <c r="G183" s="46">
        <f t="shared" si="33"/>
        <v>10137639.24</v>
      </c>
      <c r="H183" s="46">
        <f t="shared" si="33"/>
        <v>9835064.2400000002</v>
      </c>
      <c r="I183" s="46">
        <f t="shared" si="33"/>
        <v>0</v>
      </c>
      <c r="J183" s="46">
        <f t="shared" si="33"/>
        <v>0</v>
      </c>
      <c r="K183" s="46">
        <f t="shared" si="33"/>
        <v>0</v>
      </c>
      <c r="L183" s="46">
        <f t="shared" si="33"/>
        <v>0</v>
      </c>
    </row>
    <row r="184" spans="1:12" ht="21.75" customHeight="1" x14ac:dyDescent="0.3">
      <c r="A184" s="6"/>
      <c r="B184" s="195"/>
      <c r="C184" s="23"/>
      <c r="D184" s="3" t="s">
        <v>29</v>
      </c>
      <c r="E184" s="47">
        <f t="shared" si="31"/>
        <v>0</v>
      </c>
      <c r="F184" s="58">
        <f>G184+H184+I184+J184+K184+L184+M183+N183+O183</f>
        <v>0</v>
      </c>
      <c r="G184" s="58">
        <f>H184+I184+J184+K184+L184+M183+N183+O183+P183</f>
        <v>0</v>
      </c>
      <c r="H184" s="58">
        <f>I184+J184+K184+L184+M183+N183+O183+P183+Q183</f>
        <v>0</v>
      </c>
      <c r="I184" s="9">
        <f>J184+K184+L184+M183+N183+O183+P183+Q183+R183</f>
        <v>0</v>
      </c>
      <c r="J184" s="9">
        <f>K184+L184+M183+N183+O183+P183+Q183+R183+S183</f>
        <v>0</v>
      </c>
      <c r="K184" s="9">
        <f>L184+M183+N183+O183+P183+Q183+R183+S183+T183</f>
        <v>0</v>
      </c>
      <c r="L184" s="9">
        <f>M183+N183+O183+P183+Q183+R183+S183+T183+U183</f>
        <v>0</v>
      </c>
    </row>
    <row r="185" spans="1:12" ht="31.5" customHeight="1" x14ac:dyDescent="0.3">
      <c r="A185" s="6"/>
      <c r="B185" s="195"/>
      <c r="C185" s="3" t="s">
        <v>13</v>
      </c>
      <c r="D185" s="3" t="s">
        <v>4</v>
      </c>
      <c r="E185" s="47">
        <f t="shared" si="31"/>
        <v>0</v>
      </c>
      <c r="F185" s="16">
        <v>0</v>
      </c>
      <c r="G185" s="16">
        <f t="shared" ref="G185:L185" si="34">H185+I185+J185+K185+L185+M185+N185+O185+P185</f>
        <v>0</v>
      </c>
      <c r="H185" s="16">
        <f t="shared" si="34"/>
        <v>0</v>
      </c>
      <c r="I185" s="67">
        <f t="shared" si="34"/>
        <v>0</v>
      </c>
      <c r="J185" s="67">
        <f t="shared" si="34"/>
        <v>0</v>
      </c>
      <c r="K185" s="67">
        <f t="shared" si="34"/>
        <v>0</v>
      </c>
      <c r="L185" s="67">
        <f t="shared" si="34"/>
        <v>0</v>
      </c>
    </row>
    <row r="186" spans="1:12" ht="22.5" customHeight="1" x14ac:dyDescent="0.3">
      <c r="A186" s="6"/>
      <c r="B186" s="195"/>
      <c r="C186" s="20" t="s">
        <v>21</v>
      </c>
      <c r="D186" s="3" t="s">
        <v>5</v>
      </c>
      <c r="E186" s="47">
        <f t="shared" si="31"/>
        <v>33545277.780000001</v>
      </c>
      <c r="F186" s="58">
        <f>13572574.3</f>
        <v>13572574.300000001</v>
      </c>
      <c r="G186" s="18">
        <f>7864367.16+288796.32+G16+G21</f>
        <v>10137639.24</v>
      </c>
      <c r="H186" s="18">
        <f>7671767.16+288796.32+H16+H21</f>
        <v>9835064.2400000002</v>
      </c>
      <c r="I186" s="67">
        <f>J186+K186+L186+M187+N187+O187+P187+Q187+R187</f>
        <v>0</v>
      </c>
      <c r="J186" s="67">
        <f>K186+L186+M187+N187+O187+P187+Q187+R187+S187</f>
        <v>0</v>
      </c>
      <c r="K186" s="67">
        <f>L186+M187+N187+O187+P187+Q187+R187+S187+T187</f>
        <v>0</v>
      </c>
      <c r="L186" s="67">
        <f>M187+N187+O187+P187+Q187+R187+S187+T187+U187</f>
        <v>0</v>
      </c>
    </row>
    <row r="187" spans="1:12" ht="25.5" customHeight="1" x14ac:dyDescent="0.3">
      <c r="A187" s="6"/>
      <c r="B187" s="196"/>
      <c r="C187" s="15"/>
      <c r="D187" s="26" t="s">
        <v>30</v>
      </c>
      <c r="E187" s="47">
        <f t="shared" si="31"/>
        <v>0</v>
      </c>
      <c r="F187" s="9">
        <f>G187+H187+I187+J187+K187+L187+M186+N186+O186</f>
        <v>0</v>
      </c>
      <c r="G187" s="58">
        <f>H187+I187+J187+K187+L187+M186+N186+O186+P186</f>
        <v>0</v>
      </c>
      <c r="H187" s="58">
        <f>I187+J187+K187+L187+M186+N186+O186+P186+Q186</f>
        <v>0</v>
      </c>
      <c r="I187" s="58">
        <f>J187+K187+L187+M186+N186+O186+P186+Q186+R186</f>
        <v>0</v>
      </c>
      <c r="J187" s="58">
        <f>K187+L187+M186+N186+O186+P186+Q186+R186+S186</f>
        <v>0</v>
      </c>
      <c r="K187" s="58">
        <f>L187+M186+N186+O186+P186+Q186+R186+S186+T186</f>
        <v>0</v>
      </c>
      <c r="L187" s="58">
        <f>M186+N186+O186+P186+Q186+R186+S186+T186+U186</f>
        <v>0</v>
      </c>
    </row>
    <row r="188" spans="1:12" ht="31.5" customHeight="1" x14ac:dyDescent="0.3">
      <c r="A188" s="6"/>
      <c r="B188" s="194" t="s">
        <v>41</v>
      </c>
      <c r="C188" s="43" t="s">
        <v>15</v>
      </c>
      <c r="D188" s="118"/>
      <c r="E188" s="47">
        <f t="shared" si="31"/>
        <v>0</v>
      </c>
      <c r="F188" s="50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</row>
    <row r="189" spans="1:12" ht="20.25" customHeight="1" x14ac:dyDescent="0.3">
      <c r="A189" s="6"/>
      <c r="B189" s="195"/>
      <c r="C189" s="36"/>
      <c r="D189" s="62" t="s">
        <v>29</v>
      </c>
      <c r="E189" s="47">
        <f t="shared" si="31"/>
        <v>0</v>
      </c>
      <c r="F189" s="77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</row>
    <row r="190" spans="1:12" ht="31.5" customHeight="1" x14ac:dyDescent="0.3">
      <c r="A190" s="6"/>
      <c r="B190" s="195"/>
      <c r="C190" s="36"/>
      <c r="D190" s="62" t="s">
        <v>4</v>
      </c>
      <c r="E190" s="47">
        <f t="shared" si="31"/>
        <v>0</v>
      </c>
      <c r="F190" s="77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1:12" ht="20.25" customHeight="1" x14ac:dyDescent="0.3">
      <c r="A191" s="6"/>
      <c r="B191" s="195"/>
      <c r="C191" s="36"/>
      <c r="D191" s="62" t="s">
        <v>8</v>
      </c>
      <c r="E191" s="47">
        <f t="shared" si="31"/>
        <v>0</v>
      </c>
      <c r="F191" s="77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</row>
    <row r="192" spans="1:12" ht="31.5" customHeight="1" x14ac:dyDescent="0.3">
      <c r="A192" s="6"/>
      <c r="B192" s="196"/>
      <c r="C192" s="36"/>
      <c r="D192" s="25" t="s">
        <v>30</v>
      </c>
      <c r="E192" s="47">
        <f t="shared" si="31"/>
        <v>0</v>
      </c>
      <c r="F192" s="77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</row>
    <row r="193" spans="1:12" ht="28.5" customHeight="1" x14ac:dyDescent="0.3">
      <c r="A193" s="7"/>
      <c r="B193" s="185" t="s">
        <v>18</v>
      </c>
      <c r="C193" s="185"/>
      <c r="D193" s="23"/>
      <c r="E193" s="47">
        <f>+F193+G193+H193+I193+J193+K193+L193</f>
        <v>0</v>
      </c>
      <c r="F193" s="50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</row>
    <row r="194" spans="1:12" x14ac:dyDescent="0.3">
      <c r="H194" s="8"/>
      <c r="I194" s="8"/>
      <c r="K194" s="8"/>
    </row>
    <row r="200" spans="1:12" x14ac:dyDescent="0.3">
      <c r="C200" s="1"/>
      <c r="F200" s="87"/>
    </row>
    <row r="202" spans="1:12" x14ac:dyDescent="0.3">
      <c r="C202" s="1"/>
    </row>
    <row r="203" spans="1:12" x14ac:dyDescent="0.3">
      <c r="C203" s="1"/>
      <c r="F203" s="87"/>
    </row>
  </sheetData>
  <mergeCells count="72">
    <mergeCell ref="A116:A120"/>
    <mergeCell ref="B116:B120"/>
    <mergeCell ref="A121:C125"/>
    <mergeCell ref="A126:A130"/>
    <mergeCell ref="B126:B130"/>
    <mergeCell ref="A106:A110"/>
    <mergeCell ref="B106:B110"/>
    <mergeCell ref="A105:L105"/>
    <mergeCell ref="A111:A115"/>
    <mergeCell ref="B111:B115"/>
    <mergeCell ref="A85:A89"/>
    <mergeCell ref="A90:A94"/>
    <mergeCell ref="B90:B94"/>
    <mergeCell ref="A33:A37"/>
    <mergeCell ref="A38:C42"/>
    <mergeCell ref="A48:L48"/>
    <mergeCell ref="B49:B53"/>
    <mergeCell ref="A49:A53"/>
    <mergeCell ref="B43:B47"/>
    <mergeCell ref="A43:A47"/>
    <mergeCell ref="B193:C193"/>
    <mergeCell ref="B136:B140"/>
    <mergeCell ref="B142:B146"/>
    <mergeCell ref="B141:L141"/>
    <mergeCell ref="B147:B151"/>
    <mergeCell ref="B152:B156"/>
    <mergeCell ref="B157:B161"/>
    <mergeCell ref="B162:L162"/>
    <mergeCell ref="B163:B167"/>
    <mergeCell ref="B168:B172"/>
    <mergeCell ref="B173:B177"/>
    <mergeCell ref="B178:B182"/>
    <mergeCell ref="B183:B187"/>
    <mergeCell ref="B188:B192"/>
    <mergeCell ref="A2:L2"/>
    <mergeCell ref="A7:L7"/>
    <mergeCell ref="E3:E5"/>
    <mergeCell ref="A3:A5"/>
    <mergeCell ref="B3:B5"/>
    <mergeCell ref="C3:C5"/>
    <mergeCell ref="D3:D5"/>
    <mergeCell ref="F3:L3"/>
    <mergeCell ref="F4:L4"/>
    <mergeCell ref="A28:A32"/>
    <mergeCell ref="A59:B63"/>
    <mergeCell ref="B8:B12"/>
    <mergeCell ref="B13:B17"/>
    <mergeCell ref="A13:A17"/>
    <mergeCell ref="B18:B22"/>
    <mergeCell ref="B23:B27"/>
    <mergeCell ref="A8:A12"/>
    <mergeCell ref="A18:A22"/>
    <mergeCell ref="A23:A27"/>
    <mergeCell ref="B54:B58"/>
    <mergeCell ref="A54:A58"/>
    <mergeCell ref="B33:B37"/>
    <mergeCell ref="J1:L1"/>
    <mergeCell ref="A131:C135"/>
    <mergeCell ref="B100:B104"/>
    <mergeCell ref="A100:A104"/>
    <mergeCell ref="B75:B79"/>
    <mergeCell ref="A75:A79"/>
    <mergeCell ref="B80:B84"/>
    <mergeCell ref="A80:A84"/>
    <mergeCell ref="B85:B89"/>
    <mergeCell ref="B70:B74"/>
    <mergeCell ref="A70:A74"/>
    <mergeCell ref="B64:B68"/>
    <mergeCell ref="A64:A68"/>
    <mergeCell ref="A95:C99"/>
    <mergeCell ref="A69:L69"/>
    <mergeCell ref="B28:B32"/>
  </mergeCells>
  <printOptions horizontalCentered="1"/>
  <pageMargins left="0.19685039370078741" right="0.19685039370078741" top="0.78740157480314965" bottom="0" header="0" footer="0"/>
  <pageSetup paperSize="9" scale="60" firstPageNumber="5" fitToHeight="0" orientation="landscape" useFirstPageNumber="1" r:id="rId1"/>
  <headerFooter>
    <oddHeader>&amp;L
&amp;C&amp;P</oddHeader>
    <firstHeader xml:space="preserve">&amp;C&amp;"Times New Roman,обычный"8
</firstHead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upTiBAdz+0m0pZ9rt93q2qKqM5cFotehuovo+6B1N3U=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c2lscuhhxWY0Noz4NfEUfGlOdQB2oE9eanTxe1VxUTY=</DigestValue>
    </Reference>
  </SignedInfo>
  <SignatureValue>N0DGgJZde1wq/Op/FOIY83r3guToIGNsGv/CawUHKT2tT0Mj9ov07Am8yistkIAS
Qb4FWWJDGC6nBthCSeHWNA==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/svsS9G+3Dt47hPSeFguPlchcrk=
</DigestValue>
      </Reference>
      <Reference URI="/xl/worksheets/sheet1.xml?ContentType=application/vnd.openxmlformats-officedocument.spreadsheetml.worksheet+xml">
        <DigestMethod Algorithm="http://www.w3.org/2000/09/xmldsig#sha1"/>
        <DigestValue>mF5VZVpBxkdc32Nl7eMnfO1r4Yc=
</DigestValue>
      </Reference>
      <Reference URI="/xl/styles.xml?ContentType=application/vnd.openxmlformats-officedocument.spreadsheetml.styles+xml">
        <DigestMethod Algorithm="http://www.w3.org/2000/09/xmldsig#sha1"/>
        <DigestValue>vUeAJ91du/+yE17s4pQl4TCB1Qk=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LSm2H06B9Yg1xJ254J4qQVAFyuI=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book.xml?ContentType=application/vnd.openxmlformats-officedocument.spreadsheetml.sheet.main+xml">
        <DigestMethod Algorithm="http://www.w3.org/2000/09/xmldsig#sha1"/>
        <DigestValue>J7iQAU7roRLiSSjixsHKYgtRPEI=
</DigestValue>
      </Reference>
      <Reference URI="/xl/sharedStrings.xml?ContentType=application/vnd.openxmlformats-officedocument.spreadsheetml.sharedStrings+xml">
        <DigestMethod Algorithm="http://www.w3.org/2000/09/xmldsig#sha1"/>
        <DigestValue>A0UWboMzSRB7XhKQXIRZIUmihHg=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2020-06-15T11:11:05Z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2020-06-15T11:11:05Z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/2WWywl9drfsGsIdfCBnKSP92jVuVYzJxuan1/kIVY4=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OIeHltYwRaTvZ7CxbAx1qAqccy8LZCnNPtBTnyAKKjE=</DigestValue>
    </Reference>
  </SignedInfo>
  <SignatureValue>DbiC+er0lyl6tOwN9Ft2DEojPRp/1Yg87N0o77ADDVB/xB7HC1US44eJrGlIMXOt
uWp/sOMYwSRJyG2dlwBP8Q==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/svsS9G+3Dt47hPSeFguPlchcrk=
</DigestValue>
      </Reference>
      <Reference URI="/xl/worksheets/sheet1.xml?ContentType=application/vnd.openxmlformats-officedocument.spreadsheetml.worksheet+xml">
        <DigestMethod Algorithm="http://www.w3.org/2000/09/xmldsig#sha1"/>
        <DigestValue>mF5VZVpBxkdc32Nl7eMnfO1r4Yc=
</DigestValue>
      </Reference>
      <Reference URI="/xl/styles.xml?ContentType=application/vnd.openxmlformats-officedocument.spreadsheetml.styles+xml">
        <DigestMethod Algorithm="http://www.w3.org/2000/09/xmldsig#sha1"/>
        <DigestValue>vUeAJ91du/+yE17s4pQl4TCB1Qk=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LSm2H06B9Yg1xJ254J4qQVAFyuI=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book.xml?ContentType=application/vnd.openxmlformats-officedocument.spreadsheetml.sheet.main+xml">
        <DigestMethod Algorithm="http://www.w3.org/2000/09/xmldsig#sha1"/>
        <DigestValue>J7iQAU7roRLiSSjixsHKYgtRPEI=
</DigestValue>
      </Reference>
      <Reference URI="/xl/sharedStrings.xml?ContentType=application/vnd.openxmlformats-officedocument.spreadsheetml.sharedStrings+xml">
        <DigestMethod Algorithm="http://www.w3.org/2000/09/xmldsig#sha1"/>
        <DigestValue>A0UWboMzSRB7XhKQXIRZIUmihHg=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2020-06-15T11:12:05Z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2020-06-15T11:12:05Z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Мероприятия программы</vt:lpstr>
      <vt:lpstr>'Мероприятия программы'!Заголовки_для_печати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2020-06-15T11:11:05Z</dcterms:modified>
</cp:coreProperties>
</file>