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" yWindow="48" windowWidth="13980" windowHeight="13056" tabRatio="783"/>
  </bookViews>
  <sheets>
    <sheet name="1. Цел. показатели" sheetId="1" r:id="rId1"/>
    <sheet name="2. Распределение дс " sheetId="11" r:id="rId2"/>
    <sheet name="4. Портфели" sheetId="3" r:id="rId3"/>
    <sheet name="4. Хар-ка осн. мер." sheetId="4" state="hidden" r:id="rId4"/>
    <sheet name="5. Свод показ.мун.зад." sheetId="5" r:id="rId5"/>
    <sheet name="6. Перечень рисков" sheetId="6" r:id="rId6"/>
    <sheet name="7.Перечень объектов кап строит." sheetId="7" r:id="rId7"/>
    <sheet name="3. Перечень объектов" sheetId="8" r:id="rId8"/>
    <sheet name="8" sheetId="12" r:id="rId9"/>
    <sheet name="9" sheetId="13" r:id="rId10"/>
  </sheets>
  <definedNames>
    <definedName name="Print_Titles_0" localSheetId="1">'2. Распределение дс '!#REF!</definedName>
    <definedName name="_xlnm.Print_Titles" localSheetId="3">'4. Хар-ка осн. мер.'!$4:$6</definedName>
    <definedName name="_xlnm.Print_Area" localSheetId="1">'2. Распределение дс '!$A$2:$Z$114</definedName>
  </definedNames>
  <calcPr calcId="144525"/>
</workbook>
</file>

<file path=xl/calcChain.xml><?xml version="1.0" encoding="utf-8"?>
<calcChain xmlns="http://schemas.openxmlformats.org/spreadsheetml/2006/main">
  <c r="N60" i="11" l="1"/>
  <c r="P64" i="11" l="1"/>
  <c r="P17" i="11"/>
  <c r="P65" i="11" s="1"/>
  <c r="O17" i="11"/>
  <c r="O88" i="11" l="1"/>
  <c r="N89" i="11"/>
  <c r="P90" i="11"/>
  <c r="N53" i="11"/>
  <c r="U66" i="11" l="1"/>
  <c r="V66" i="11"/>
  <c r="W66" i="11"/>
  <c r="X66" i="11"/>
  <c r="Y66" i="11"/>
  <c r="Z66" i="11"/>
  <c r="U64" i="11"/>
  <c r="V64" i="11"/>
  <c r="W64" i="11"/>
  <c r="X64" i="11"/>
  <c r="Y64" i="11"/>
  <c r="Z64" i="11"/>
  <c r="X63" i="11"/>
  <c r="U63" i="11" s="1"/>
  <c r="Y63" i="11"/>
  <c r="V63" i="11" s="1"/>
  <c r="X58" i="11"/>
  <c r="U58" i="11" s="1"/>
  <c r="U57" i="11" s="1"/>
  <c r="Y58" i="11"/>
  <c r="V58" i="11" s="1"/>
  <c r="V57" i="11" s="1"/>
  <c r="X51" i="11"/>
  <c r="U51" i="11" s="1"/>
  <c r="U50" i="11" s="1"/>
  <c r="Y51" i="11"/>
  <c r="V51" i="11" s="1"/>
  <c r="V50" i="11" s="1"/>
  <c r="X18" i="11"/>
  <c r="U18" i="11" s="1"/>
  <c r="Y18" i="11"/>
  <c r="V18" i="11" s="1"/>
  <c r="Z18" i="11"/>
  <c r="W18" i="11" s="1"/>
  <c r="X17" i="11"/>
  <c r="U17" i="11" s="1"/>
  <c r="Y17" i="11"/>
  <c r="V17" i="11" s="1"/>
  <c r="Z17" i="11"/>
  <c r="W17" i="11" s="1"/>
  <c r="Q17" i="1"/>
  <c r="R17" i="1"/>
  <c r="S17" i="1"/>
  <c r="T17" i="1"/>
  <c r="Q11" i="1"/>
  <c r="R11" i="1"/>
  <c r="S11" i="1"/>
  <c r="T11" i="1"/>
  <c r="X50" i="11" l="1"/>
  <c r="X57" i="11"/>
  <c r="Y57" i="11"/>
  <c r="Y50" i="11"/>
  <c r="U11" i="1"/>
  <c r="J11" i="1"/>
  <c r="K11" i="1"/>
  <c r="L11" i="1"/>
  <c r="M11" i="1"/>
  <c r="N11" i="1"/>
  <c r="O11" i="1"/>
  <c r="P11" i="1"/>
  <c r="P91" i="11" l="1"/>
  <c r="P88" i="11" s="1"/>
  <c r="J17" i="1"/>
  <c r="K17" i="1"/>
  <c r="L17" i="1"/>
  <c r="M17" i="1"/>
  <c r="N17" i="1"/>
  <c r="O17" i="1"/>
  <c r="P17" i="1"/>
  <c r="U17" i="1"/>
  <c r="I17" i="1"/>
  <c r="I11" i="1"/>
  <c r="P97" i="11" l="1"/>
  <c r="O94" i="11"/>
  <c r="N92" i="11"/>
  <c r="Z63" i="11" l="1"/>
  <c r="N61" i="11"/>
  <c r="N59" i="11"/>
  <c r="Z58" i="11"/>
  <c r="Z51" i="11"/>
  <c r="T51" i="11" l="1"/>
  <c r="S51" i="11" s="1"/>
  <c r="R51" i="11" s="1"/>
  <c r="Q51" i="11" s="1"/>
  <c r="P51" i="11" s="1"/>
  <c r="O51" i="11" s="1"/>
  <c r="N51" i="11" s="1"/>
  <c r="W51" i="11"/>
  <c r="W50" i="11" s="1"/>
  <c r="T63" i="11"/>
  <c r="S63" i="11" s="1"/>
  <c r="R63" i="11" s="1"/>
  <c r="Q63" i="11" s="1"/>
  <c r="P63" i="11" s="1"/>
  <c r="O63" i="11" s="1"/>
  <c r="N63" i="11" s="1"/>
  <c r="W63" i="11"/>
  <c r="T58" i="11"/>
  <c r="S58" i="11" s="1"/>
  <c r="R58" i="11" s="1"/>
  <c r="Q58" i="11" s="1"/>
  <c r="P58" i="11" s="1"/>
  <c r="O58" i="11" s="1"/>
  <c r="N58" i="11" s="1"/>
  <c r="N57" i="11" s="1"/>
  <c r="W58" i="11"/>
  <c r="W57" i="11" s="1"/>
  <c r="Q50" i="11"/>
  <c r="Z57" i="11"/>
  <c r="S57" i="11"/>
  <c r="R50" i="11"/>
  <c r="Z50" i="11"/>
  <c r="Q57" i="11"/>
  <c r="S50" i="11"/>
  <c r="T50" i="11"/>
  <c r="T57" i="11"/>
  <c r="T17" i="11"/>
  <c r="S17" i="11" s="1"/>
  <c r="R17" i="11" s="1"/>
  <c r="Q17" i="11" s="1"/>
  <c r="N17" i="11" s="1"/>
  <c r="T18" i="11"/>
  <c r="S18" i="11" s="1"/>
  <c r="R18" i="11" s="1"/>
  <c r="Q18" i="11" s="1"/>
  <c r="P18" i="11" s="1"/>
  <c r="O18" i="11" s="1"/>
  <c r="N18" i="11" s="1"/>
  <c r="O57" i="11" l="1"/>
  <c r="O50" i="11"/>
  <c r="R57" i="11"/>
  <c r="P57" i="11"/>
  <c r="P50" i="11"/>
  <c r="N50" i="11" s="1"/>
  <c r="H38" i="3"/>
  <c r="H37" i="3"/>
  <c r="H36" i="3"/>
  <c r="H35" i="3"/>
  <c r="P34" i="3"/>
  <c r="O34" i="3"/>
  <c r="N34" i="3"/>
  <c r="M34" i="3"/>
  <c r="L34" i="3"/>
  <c r="K34" i="3"/>
  <c r="J34" i="3"/>
  <c r="I34" i="3"/>
  <c r="H33" i="3"/>
  <c r="H32" i="3"/>
  <c r="H31" i="3"/>
  <c r="H30" i="3"/>
  <c r="H34" i="3" l="1"/>
  <c r="N54" i="11"/>
  <c r="N52" i="11"/>
  <c r="N21" i="11"/>
  <c r="N20" i="11"/>
  <c r="N19" i="11"/>
  <c r="S64" i="11"/>
  <c r="T64" i="11"/>
  <c r="R64" i="11"/>
  <c r="R90" i="11" s="1"/>
  <c r="R65" i="11"/>
  <c r="Q65" i="11"/>
  <c r="Q91" i="11" s="1"/>
  <c r="Q64" i="11"/>
  <c r="Q90" i="11" s="1"/>
  <c r="N90" i="11" s="1"/>
  <c r="P66" i="11"/>
  <c r="P62" i="11" s="1"/>
  <c r="Q66" i="11"/>
  <c r="R66" i="11"/>
  <c r="S66" i="11"/>
  <c r="T66" i="11"/>
  <c r="O66" i="11"/>
  <c r="O65" i="11"/>
  <c r="O64" i="11"/>
  <c r="S65" i="11" l="1"/>
  <c r="R91" i="11"/>
  <c r="R97" i="11" s="1"/>
  <c r="Q88" i="11"/>
  <c r="R96" i="11"/>
  <c r="P96" i="11"/>
  <c r="Q96" i="11"/>
  <c r="Q97" i="11"/>
  <c r="N64" i="11"/>
  <c r="N66" i="11"/>
  <c r="Q62" i="11"/>
  <c r="R62" i="11"/>
  <c r="O62" i="11"/>
  <c r="M59" i="11"/>
  <c r="R94" i="11" l="1"/>
  <c r="T65" i="11"/>
  <c r="S62" i="11"/>
  <c r="S91" i="11"/>
  <c r="R88" i="11"/>
  <c r="N96" i="11"/>
  <c r="P94" i="11"/>
  <c r="Q94" i="11"/>
  <c r="M47" i="11"/>
  <c r="L47" i="11"/>
  <c r="I47" i="11"/>
  <c r="H47" i="11" s="1"/>
  <c r="M46" i="11"/>
  <c r="I46" i="11"/>
  <c r="H46" i="11" s="1"/>
  <c r="J45" i="11"/>
  <c r="H45" i="11" s="1"/>
  <c r="J44" i="11"/>
  <c r="H44" i="11" s="1"/>
  <c r="J43" i="11"/>
  <c r="H43" i="11" s="1"/>
  <c r="J42" i="11"/>
  <c r="H42" i="11" s="1"/>
  <c r="J41" i="11"/>
  <c r="H41" i="11" s="1"/>
  <c r="J40" i="11"/>
  <c r="H40" i="11" s="1"/>
  <c r="J39" i="11"/>
  <c r="H39" i="11" s="1"/>
  <c r="J38" i="11"/>
  <c r="H38" i="11" s="1"/>
  <c r="J37" i="11"/>
  <c r="I37" i="11"/>
  <c r="I31" i="11" s="1"/>
  <c r="J36" i="11"/>
  <c r="H36" i="11" s="1"/>
  <c r="J35" i="11"/>
  <c r="I35" i="11"/>
  <c r="J34" i="11"/>
  <c r="H34" i="11" s="1"/>
  <c r="M33" i="11"/>
  <c r="L33" i="11"/>
  <c r="K33" i="11"/>
  <c r="I33" i="11"/>
  <c r="H33" i="11" s="1"/>
  <c r="M32" i="11"/>
  <c r="L32" i="11"/>
  <c r="K32" i="11"/>
  <c r="I32" i="11"/>
  <c r="H32" i="11" s="1"/>
  <c r="M31" i="11"/>
  <c r="L31" i="11"/>
  <c r="K31" i="11"/>
  <c r="J30" i="11"/>
  <c r="H30" i="11" s="1"/>
  <c r="J29" i="11"/>
  <c r="H29" i="11" s="1"/>
  <c r="J28" i="11"/>
  <c r="H28" i="11" s="1"/>
  <c r="J27" i="11"/>
  <c r="H27" i="11" s="1"/>
  <c r="J26" i="11"/>
  <c r="H26" i="11" s="1"/>
  <c r="J25" i="11"/>
  <c r="H25" i="11" s="1"/>
  <c r="M24" i="11"/>
  <c r="L24" i="11"/>
  <c r="K24" i="11"/>
  <c r="I24" i="11"/>
  <c r="M23" i="11"/>
  <c r="L23" i="11"/>
  <c r="K23" i="11"/>
  <c r="I23" i="11"/>
  <c r="M22" i="11"/>
  <c r="L22" i="11"/>
  <c r="K22" i="11"/>
  <c r="I22" i="11"/>
  <c r="M20" i="11"/>
  <c r="L20" i="11"/>
  <c r="U65" i="11" l="1"/>
  <c r="T62" i="11"/>
  <c r="T91" i="11"/>
  <c r="S88" i="11"/>
  <c r="S97" i="11"/>
  <c r="L19" i="11"/>
  <c r="I21" i="11"/>
  <c r="H21" i="11" s="1"/>
  <c r="J23" i="11"/>
  <c r="H23" i="11" s="1"/>
  <c r="H31" i="11"/>
  <c r="I19" i="11"/>
  <c r="H37" i="11"/>
  <c r="J33" i="11"/>
  <c r="L21" i="11"/>
  <c r="H35" i="11"/>
  <c r="M19" i="11"/>
  <c r="J24" i="11"/>
  <c r="H24" i="11" s="1"/>
  <c r="K47" i="11"/>
  <c r="J31" i="11"/>
  <c r="J20" i="11"/>
  <c r="J22" i="11"/>
  <c r="H22" i="11" s="1"/>
  <c r="J32" i="11"/>
  <c r="M21" i="11"/>
  <c r="K46" i="11"/>
  <c r="J46" i="11" s="1"/>
  <c r="K19" i="11"/>
  <c r="I20" i="11"/>
  <c r="S94" i="11" l="1"/>
  <c r="T88" i="11"/>
  <c r="T97" i="11"/>
  <c r="T94" i="11" s="1"/>
  <c r="V65" i="11"/>
  <c r="U62" i="11"/>
  <c r="U91" i="11"/>
  <c r="J21" i="11"/>
  <c r="J47" i="11"/>
  <c r="H19" i="11"/>
  <c r="J19" i="11"/>
  <c r="H20" i="11"/>
  <c r="U88" i="11" l="1"/>
  <c r="U97" i="11"/>
  <c r="W65" i="11"/>
  <c r="V62" i="11"/>
  <c r="V91" i="11"/>
  <c r="V88" i="11" l="1"/>
  <c r="V97" i="11"/>
  <c r="V94" i="11" s="1"/>
  <c r="U94" i="11"/>
  <c r="X65" i="11"/>
  <c r="W62" i="11"/>
  <c r="W91" i="11"/>
  <c r="Y65" i="11" l="1"/>
  <c r="X62" i="11"/>
  <c r="X91" i="11"/>
  <c r="W88" i="11"/>
  <c r="W97" i="11"/>
  <c r="W94" i="11" s="1"/>
  <c r="X88" i="11" l="1"/>
  <c r="X97" i="11"/>
  <c r="X94" i="11" s="1"/>
  <c r="Z65" i="11"/>
  <c r="N65" i="11" s="1"/>
  <c r="Y62" i="11"/>
  <c r="Y91" i="11"/>
  <c r="Y88" i="11" l="1"/>
  <c r="Y97" i="11"/>
  <c r="Z62" i="11"/>
  <c r="N62" i="11" s="1"/>
  <c r="Z91" i="11"/>
  <c r="Y94" i="11" l="1"/>
  <c r="N97" i="11"/>
  <c r="N94" i="11" s="1"/>
  <c r="Z88" i="11"/>
  <c r="Z97" i="11"/>
  <c r="Z94" i="11" s="1"/>
  <c r="N91" i="11"/>
  <c r="N88" i="11" s="1"/>
</calcChain>
</file>

<file path=xl/sharedStrings.xml><?xml version="1.0" encoding="utf-8"?>
<sst xmlns="http://schemas.openxmlformats.org/spreadsheetml/2006/main" count="392" uniqueCount="197">
  <si>
    <t>Источники финансирования</t>
  </si>
  <si>
    <t>Всего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</si>
  <si>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</si>
  <si>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</si>
  <si>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</si>
  <si>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</si>
  <si>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</si>
  <si>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</si>
  <si>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</si>
  <si>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</si>
  <si>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</si>
  <si>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</si>
  <si>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</si>
  <si>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</si>
  <si>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</si>
  <si>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</si>
  <si>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</si>
  <si>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</si>
  <si>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</si>
  <si>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</si>
  <si>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</si>
  <si>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</si>
  <si>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</si>
  <si>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</si>
  <si>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</si>
  <si>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</si>
  <si>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Проект 1 (номер показателя из таблицы 1)</t>
  </si>
  <si>
    <t>Портель проектов</t>
  </si>
  <si>
    <t>Мероприятие 1 (номер показателя из таблици 1)</t>
  </si>
  <si>
    <t>Итого по портфелю проектов</t>
  </si>
  <si>
    <t>Проекты муниципального образования (указываются проекты, не включенные в состав портфелей проектов муниципального образования</t>
  </si>
  <si>
    <t>Проект 1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</si>
  <si>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</si>
  <si>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</si>
  <si>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</si>
  <si>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</si>
  <si>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</si>
  <si>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</si>
  <si>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</si>
  <si>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</si>
  <si>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</si>
  <si>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</si>
  <si>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</si>
  <si>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</si>
  <si>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</si>
  <si>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</si>
  <si>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</si>
  <si>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</si>
  <si>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>Таблица 7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</si>
  <si>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</si>
  <si>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</si>
  <si>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</si>
  <si>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</si>
  <si>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 xml:space="preserve">Номер приложения к муниципальной программе, реквизиты нормативно правового акта, наименование портфеля проектов (проекта) </t>
  </si>
  <si>
    <t>Целевые показатели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</si>
  <si>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</si>
  <si>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</si>
  <si>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</si>
  <si>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</si>
  <si>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</si>
  <si>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</si>
  <si>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2016 год</t>
  </si>
  <si>
    <t>2017 год</t>
  </si>
  <si>
    <t>2018 год</t>
  </si>
  <si>
    <t>2019 год</t>
  </si>
  <si>
    <t>2020 год</t>
  </si>
  <si>
    <t>ед. изм.</t>
  </si>
  <si>
    <t>объем работ</t>
  </si>
  <si>
    <t>Стоимость объекта, руб.</t>
  </si>
  <si>
    <t>Финансовое обеспечение (руб)</t>
  </si>
  <si>
    <t>Финансовые затраты на реализацию (руб.)</t>
  </si>
  <si>
    <t>2014 год</t>
  </si>
  <si>
    <t>Цель 1 Повышение качества и надежности предоставления жилищно-коммунальных услуг</t>
  </si>
  <si>
    <t>Бюджет ХМАО</t>
  </si>
  <si>
    <t>Бюджет МО</t>
  </si>
  <si>
    <t>Прочие источники</t>
  </si>
  <si>
    <t>Проектирование и реконструкция канализационных очистных сооружений  г.Покачи КОС- 7000, в том числе:                                                                                            (ц.п. 2)</t>
  </si>
  <si>
    <t>1.1.1</t>
  </si>
  <si>
    <t>- проектирование КОС</t>
  </si>
  <si>
    <t>1.1.2</t>
  </si>
  <si>
    <t>-реконструкция КОС-7000</t>
  </si>
  <si>
    <t>1.2</t>
  </si>
  <si>
    <t>Строительство «Мазутонасосная станция  городской котельной города Покачи», в том числе:                                                                                                            (ц.п. 1)</t>
  </si>
  <si>
    <t>1.2.1</t>
  </si>
  <si>
    <t>- корректировка проекта</t>
  </si>
  <si>
    <t>1.2.2</t>
  </si>
  <si>
    <t>-строительство «Мазутонасосная станция  городской котельной города Покачи»</t>
  </si>
  <si>
    <t>1.3</t>
  </si>
  <si>
    <t>Строительство наружных сетей теплоснабжения на участке ЦТП№5 - МОУ СОШ №4, с разработкой ПСД  (ц.п.4)</t>
  </si>
  <si>
    <t>1.4</t>
  </si>
  <si>
    <t>Реконструкция ГРП 1,2 очереди  городской котельной  (ц.п. 6)</t>
  </si>
  <si>
    <t>2021 год</t>
  </si>
  <si>
    <t>2022 год</t>
  </si>
  <si>
    <t>2023 год</t>
  </si>
  <si>
    <t>2024 год</t>
  </si>
  <si>
    <t>2025 год</t>
  </si>
  <si>
    <t>Таблица 2</t>
  </si>
  <si>
    <t>Таблица 1</t>
  </si>
  <si>
    <t xml:space="preserve">Капитальный ремонт  объектов теплоснабжения, водоснабжения и водоотведения для подготовки к осенне-зимнему периоду                           </t>
  </si>
  <si>
    <t>Организация работы малозатратных форм отдыха детей в каникулярное время (показатель №5)</t>
  </si>
  <si>
    <t>1</t>
  </si>
  <si>
    <t>Организация работы городских лагерей различных типов в каникулярное время   (показатели №1, №2)</t>
  </si>
  <si>
    <t>Управление образования администрации города Покачи, управление культуры, спорта и молодежной политики администрации города Покачи,   некомерческая организация</t>
  </si>
  <si>
    <t>Организация отдыха, оздоровления  детей города Покачи за пределами  (показатели №4,№3)</t>
  </si>
  <si>
    <t>Управление образования администрации города Покачи, управление культуры, спорта и молодежной политики администрации города Покачи</t>
  </si>
  <si>
    <t>Характеристика основных мероприятий муниципальной программы "Организация отдыха детей города Покачи в каникулярное время на 2019-2025 годы и на период до 2030 года», их связь с целевыми показателями</t>
  </si>
  <si>
    <t>Организация работы малозатратных форм отдыха детей в каникулярное время</t>
  </si>
  <si>
    <t>Количество детопосещений, охваченных малозатратными формами отдыха в каникулярное время, детопосещения (5 ц.п.)</t>
  </si>
  <si>
    <t>1.</t>
  </si>
  <si>
    <t>2.</t>
  </si>
  <si>
    <t>Организация работы городских лагерей различных типов в каникулярное время</t>
  </si>
  <si>
    <t>Доля детей от  6 до 17 лет, охваченных отдыхом в лагерях с дневным пребыванием,% ;Доля детей «группы риска»  состоящих на профилактическом учете территориальной комиссии по делам несовершеннолетних, охваченных различными формами отдыха и оздоровления,% (1 и 2 ц.п.)</t>
  </si>
  <si>
    <t>3.</t>
  </si>
  <si>
    <t>Организация отдыха, оздоровления  детей города Покачи за пределами</t>
  </si>
  <si>
    <t>Доля детей в возрасте от 6 до 17 лет,   охваченными различными формами отдыха и оздоровления, %.; Количество  детей в возрасте от 6 до 17 лет,   охваченных организованным  отдыхом в климатически благоприятных регионах России, чел. (3 и 4 ц.п.)</t>
  </si>
  <si>
    <t xml:space="preserve"> -</t>
  </si>
  <si>
    <t>ВСЕГО</t>
  </si>
  <si>
    <t>ВСЕГО ПО ПРОГРАММЕ:</t>
  </si>
  <si>
    <t>до 2030 г.</t>
  </si>
  <si>
    <t xml:space="preserve">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
</t>
  </si>
  <si>
    <t>Отсутствует</t>
  </si>
  <si>
    <t>Итого по портфелю проетов</t>
  </si>
  <si>
    <t>Проекты муниципального образования города Покачи</t>
  </si>
  <si>
    <t xml:space="preserve"> - </t>
  </si>
  <si>
    <t>Сокращение бюджетного финансирования, выделенного на выполнение муниципальной  программы, что повлечет, исходя из новых бюджетных параметров, пересмотр задач муниципальной программы с точки зрения их сокращения или снижения ожидаемых результатов от их решения</t>
  </si>
  <si>
    <t>Ежегодная корректировка результатов исполнения муниципальной программы за счет своевременного перераспределения экономии на более приоритетные направления расходов</t>
  </si>
  <si>
    <t>Заработная плата, начисления на оплату труда, компенсационные выплаты, канцелярские товары, дипломы, грамоты, игры, культурные мероприятия, приобретение видео и аудио техники</t>
  </si>
  <si>
    <t>Заработная плата, начисления на оплату труда, компенсационные выплаты; оплата стоимости питания детям в лагерях с дневным пребыванием детей; расходы на организацию работы лагерей  различных типов в каникулярное время; санитарно-эпидемиологическое заключение; оплата за проведение обследования на носительство вирусных кишечных инфекций работников пищеблока; оплата за проведение санитарно-бактериологических, химических исследований в лагере с дневным пребыванием; приобретение хоз. нужд, защитных средств; приобретение  спорт, инвентаря, раскладушек, оборудования</t>
  </si>
  <si>
    <t>Транспортные услуги; страхование детей; приобретение путевок за счет средств бюджета округа; оплата стоимости услуг лиц, сопровождающих детей до места нахождения организаций, обеспечивающих отдых и оздоровление детей, и обратно</t>
  </si>
  <si>
    <t>инвестиции в объекты муниципальной собственности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</si>
  <si>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</si>
  <si>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</si>
  <si>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</si>
  <si>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</si>
  <si>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</si>
  <si>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 xml:space="preserve">Управление культуры, спорта и молодежной политики администрации города Покачи </t>
  </si>
  <si>
    <t>Ответственный исполнитель -управление образования администрации города Покачи</t>
  </si>
  <si>
    <t>Соисполнители:</t>
  </si>
  <si>
    <t>Ууправление культуры, спорта и молодежной политики администрации города Покачи</t>
  </si>
  <si>
    <t>Бюджетное учреждение "Центр по бухгалтерскому и экономическому обслуживанию"</t>
  </si>
  <si>
    <t>Цель: Реализация прав детей города Покачи на развитие полноценного отдыха в каникулярный период</t>
  </si>
  <si>
    <t>Задача: Развитие малозатратных форм отдыха детей города</t>
  </si>
  <si>
    <t>Задача: Организация отдыха детей города в весенний, осенний и летний каникулярные периоды; развитие и качественное улучшение инфраструктуры  отдыха детей города</t>
  </si>
  <si>
    <t>Задача: Развитие и качественное улучшение инфраструктуры  отдыха детей города</t>
  </si>
  <si>
    <t>В соответствии спунктом 13 части 1 статьи 16 Федерального закона от 06.10.2003 №131-ФЗ «Об общих принципах организации местного самоуправления в Российской Федерации», постановлением администрации города Покачи от 13.04.2018 №357 "Об утверждении Положения об организации отдыхв детей в городе Покачи в каникулярное время"</t>
  </si>
  <si>
    <t>В соответствии спунктом 13 части 1 статьи 16 Федерального закона от 06.10.2003 №131-ФЗ «Об общих принципах организации местного самоуправления в Российской Федерации», постановлением администрации города Покачи от 13.04.2018 №357 "Об утверждении Положения об организации отдыхв детей в городе Покачи в каникулярное время", постановлением администрации города Покачи от 15.05.2018 №450 "Об утверждении стандарта качества муниципальной услуги «Организация отдыха детей и молодежи», предоставляемой муниципальными образовательными организациями, подведомственными управлению образования администрации города Покачи, негосударственными (немуниципальными) организациями, в том числе социально ориентированными некоммерческими организациями»</t>
  </si>
  <si>
    <t>Закон Ханты-Мансийского автономного округа - Югры от 08.07.2005 №62-оз «О наделении органов местного самоуправления муниципальных образований отдельными государственными полномочиями Ханты-Мансийского автономного округа – Югры»; постановление администрации города Покачи от 25.03.2010 №207  «Об осуществлении отдельного государственного полномочия по организации и обеспечению отдыха и оздоровления детей», постановление администрации города Покачи от 29.02.2016 №179 "Об утверждении административного регламента предоставления муниципальной услуги «Организация отдыха детей в каникулярное время в части предоставления детям, проживающим в городе Покачи, путёвок в организации, обеспечивающие отдых и оздоровление детей»</t>
  </si>
  <si>
    <t>Распределение финансовых ресурсов муниципальной программы</t>
  </si>
  <si>
    <t>Основные мероприятия муниципальной программы  (их связь с целевыми показателями муниципальной программы)</t>
  </si>
  <si>
    <t>Ответственный исполнитель/
соисполнитель</t>
  </si>
  <si>
    <t>в том числе</t>
  </si>
  <si>
    <t>Отдел по осуществлению деятельности муниципальной комиссии по делам несовершеннолетних  и защите их прав администрации города Покачи</t>
  </si>
  <si>
    <t>Общее количество детей   в возрасте от 6 до 17 лет обучающихся в общеобразовательных организациях города Покачи, (чел.), (Д6-17 всего)</t>
  </si>
  <si>
    <t>1.1.</t>
  </si>
  <si>
    <t>1.2.</t>
  </si>
  <si>
    <t>3.1.</t>
  </si>
  <si>
    <t>3.2.</t>
  </si>
  <si>
    <t xml:space="preserve">Количество  детей в возрасте от 6 до 17 лет,   охваченными различными формами отдыха и оздоровления, (чел.), (Д6-17 орф)   </t>
  </si>
  <si>
    <t>Таблица 5</t>
  </si>
  <si>
    <t>Таблица 3</t>
  </si>
  <si>
    <t>Задача: Развитие и качественное улучшение инфраструктуры отдыха детей города</t>
  </si>
  <si>
    <t>Задача: Организация отдыха детей города в весенний, осенний и летний каникулярные периоды. Развитие и качественное улучшение инфраструктуры отдыха детей города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</si>
  <si>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</si>
  <si>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 xml:space="preserve">Номер, наименование мероприятия (таблица 2) </t>
  </si>
  <si>
    <t>Меры, направленные на достижение значений (уровней) показателей</t>
  </si>
  <si>
    <t>Наименование портфеля проектов, основанного на национальных и федеральных проектах Российской Федерации</t>
  </si>
  <si>
    <t xml:space="preserve">Ответственный исполнитель/соисполнитель </t>
  </si>
  <si>
    <t xml:space="preserve">Контрольное событие (промежуточный результат) </t>
  </si>
  <si>
    <t xml:space="preserve">Предложение 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</si>
  <si>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</si>
  <si>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</si>
  <si>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</si>
  <si>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Таблица 9</t>
  </si>
  <si>
    <t>Количество  детей в возрасте от 6 до 17 лет,   охваченных организованным  отдыхом в климатически благоприятных регионах России, чел. &lt;1&gt;</t>
  </si>
  <si>
    <t>Количество детей от  6 до 17 лет (включительно), отдохнувших в лагерях с дневным пребыванием, (чел.), (Д6-17 лдп)</t>
  </si>
  <si>
    <t>Количество детей в возрасте от 6 до 17 лет обучающихся в общеобразовательных организациях города Покачи по состоянию на 01.01. текущего года, (чел.), (Д6-17 всего)</t>
  </si>
  <si>
    <t>2.1.</t>
  </si>
  <si>
    <t>2.2.</t>
  </si>
  <si>
    <t>Количество клубных объединений, организованных учреждениями культуры и спорта, в каникулярное время на территории города Покачи, (ед.)</t>
  </si>
  <si>
    <t>Количество детей от  6 до 17 лет (включительно), состоящих на профилактическом учете в муниципальной комиссии по делам несовершеннолетних,отдохнувших в лагерях с дневным пребыванием, (чел.), (Д6-17 пу лдп)</t>
  </si>
  <si>
    <t>Количество детей от  6 до 17 лет (включительно), состоящих на профилактическом учете в муниципальной комиссии по делам несовершеннолетних, (чел.), (Д6-17 пу)</t>
  </si>
  <si>
    <t xml:space="preserve">Доля детей от  6 до 17 лет (включительно), охваченных отдыхом в лагерях с дневным пребыванием,%                                                                                                                                          Д6-17 лдп / Д6-17 всего х100%
</t>
  </si>
  <si>
    <t xml:space="preserve">Доля детей «группы риска»  состоящих на профилактическом учете муниципальной комиссии по делам несовершеннолетних, охваченных различными формами отдыха и оздоровления,%                                                                                                                                              Д6-17 пу лдп /  Д6-17 пу  х100%
</t>
  </si>
  <si>
    <t xml:space="preserve">к муниципальной программе </t>
  </si>
  <si>
    <t xml:space="preserve">Доля детей в возрасте от 6 до 17 лет,   охваченными различными формами отдыха и оздоровления, %.                                                                                                                                       Д6-17 орф / Д6-17 всего  X100%
</t>
  </si>
  <si>
    <t xml:space="preserve"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</t>
  </si>
  <si>
    <t>Мероприятия, реализуемые на принципах проектного управления, направленные в том числе на исполнение национальных и федеральных проектов (программ) Российской федерации  муниципальной программы</t>
  </si>
  <si>
    <t>Сводные показатели муниципальных заданий муниципальной программы</t>
  </si>
  <si>
    <t xml:space="preserve">Перечень возможных рисков при реализации муниципальной программы </t>
  </si>
  <si>
    <t xml:space="preserve">Перечень объектов капитального строительства муниципальной программы </t>
  </si>
  <si>
    <t xml:space="preserve">Предложения граждан по реализации национальных проектов Российской Федерации в автономном округе, учтенные в муниципальной программе </t>
  </si>
  <si>
    <t>&lt;1&gt; - распоряжение заместителя главы города, курирующего данное направление</t>
  </si>
  <si>
    <t>2026 год</t>
  </si>
  <si>
    <t>2027 год</t>
  </si>
  <si>
    <t>2028 год</t>
  </si>
  <si>
    <t>2029 год</t>
  </si>
  <si>
    <t>2030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</si>
</sst>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49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3" fontId="10" fillId="0" borderId="22" xfId="0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vertical="top" wrapText="1"/>
    </xf>
    <xf numFmtId="9" fontId="10" fillId="0" borderId="22" xfId="0" applyNumberFormat="1" applyFont="1" applyBorder="1" applyAlignment="1">
      <alignment horizontal="center" vertical="center"/>
    </xf>
    <xf numFmtId="0" fontId="11" fillId="0" borderId="22" xfId="0" applyFont="1" applyBorder="1"/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10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0" fillId="0" borderId="2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43" fontId="0" fillId="0" borderId="0" xfId="0" applyNumberFormat="1"/>
    <xf numFmtId="0" fontId="0" fillId="2" borderId="0" xfId="0" applyFill="1"/>
    <xf numFmtId="0" fontId="7" fillId="2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wrapText="1"/>
    </xf>
    <xf numFmtId="0" fontId="10" fillId="2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2" borderId="22" xfId="0" applyNumberFormat="1" applyFont="1" applyFill="1" applyBorder="1" applyAlignment="1">
      <alignment horizontal="center" vertical="center" wrapText="1"/>
    </xf>
    <xf numFmtId="43" fontId="16" fillId="2" borderId="7" xfId="0" applyNumberFormat="1" applyFont="1" applyFill="1" applyBorder="1" applyAlignment="1">
      <alignment horizontal="center"/>
    </xf>
    <xf numFmtId="4" fontId="17" fillId="2" borderId="7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  <xf numFmtId="43" fontId="16" fillId="2" borderId="2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 vertical="center" wrapText="1"/>
    </xf>
    <xf numFmtId="43" fontId="17" fillId="2" borderId="22" xfId="0" applyNumberFormat="1" applyFont="1" applyFill="1" applyBorder="1" applyAlignment="1">
      <alignment horizontal="center"/>
    </xf>
    <xf numFmtId="4" fontId="17" fillId="2" borderId="2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2" fontId="16" fillId="2" borderId="16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49" fontId="19" fillId="0" borderId="5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6" fillId="0" borderId="5" xfId="0" applyFont="1" applyBorder="1" applyAlignment="1">
      <alignment horizontal="left" vertical="center" wrapText="1"/>
    </xf>
    <xf numFmtId="4" fontId="18" fillId="0" borderId="16" xfId="0" applyNumberFormat="1" applyFont="1" applyFill="1" applyBorder="1" applyAlignment="1">
      <alignment vertical="center" wrapText="1"/>
    </xf>
    <xf numFmtId="4" fontId="19" fillId="0" borderId="22" xfId="0" applyNumberFormat="1" applyFont="1" applyFill="1" applyBorder="1" applyAlignment="1">
      <alignment vertical="center" wrapText="1"/>
    </xf>
    <xf numFmtId="4" fontId="21" fillId="0" borderId="22" xfId="0" applyNumberFormat="1" applyFont="1" applyFill="1" applyBorder="1" applyAlignment="1">
      <alignment vertical="center" wrapText="1"/>
    </xf>
    <xf numFmtId="4" fontId="17" fillId="0" borderId="22" xfId="0" applyNumberFormat="1" applyFont="1" applyFill="1" applyBorder="1" applyAlignment="1">
      <alignment vertical="center" wrapText="1"/>
    </xf>
    <xf numFmtId="4" fontId="17" fillId="2" borderId="22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vertical="center" wrapText="1"/>
    </xf>
    <xf numFmtId="4" fontId="18" fillId="0" borderId="7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4" fontId="18" fillId="0" borderId="2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/>
    </xf>
    <xf numFmtId="4" fontId="18" fillId="0" borderId="22" xfId="0" applyNumberFormat="1" applyFont="1" applyFill="1" applyBorder="1" applyAlignment="1">
      <alignment vertical="center" wrapText="1"/>
    </xf>
    <xf numFmtId="2" fontId="16" fillId="0" borderId="22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vertical="center" wrapText="1"/>
    </xf>
    <xf numFmtId="49" fontId="18" fillId="0" borderId="16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49" fontId="18" fillId="0" borderId="23" xfId="0" applyNumberFormat="1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22" fillId="0" borderId="0" xfId="0" applyFont="1"/>
    <xf numFmtId="0" fontId="16" fillId="0" borderId="17" xfId="0" applyFont="1" applyBorder="1" applyAlignment="1">
      <alignment horizontal="left" vertical="center" wrapText="1"/>
    </xf>
    <xf numFmtId="0" fontId="18" fillId="0" borderId="22" xfId="0" applyFont="1" applyBorder="1" applyAlignment="1"/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2" borderId="2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/>
    </xf>
    <xf numFmtId="1" fontId="18" fillId="0" borderId="22" xfId="0" applyNumberFormat="1" applyFont="1" applyBorder="1"/>
    <xf numFmtId="1" fontId="18" fillId="2" borderId="22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left" vertical="center" wrapText="1"/>
    </xf>
    <xf numFmtId="0" fontId="22" fillId="0" borderId="22" xfId="0" applyFont="1" applyFill="1" applyBorder="1"/>
    <xf numFmtId="0" fontId="22" fillId="0" borderId="22" xfId="0" applyFont="1" applyBorder="1"/>
    <xf numFmtId="4" fontId="16" fillId="2" borderId="22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left" vertical="center" wrapText="1"/>
    </xf>
    <xf numFmtId="1" fontId="19" fillId="0" borderId="22" xfId="0" applyNumberFormat="1" applyFont="1" applyBorder="1" applyAlignment="1">
      <alignment horizontal="right" vertical="top"/>
    </xf>
    <xf numFmtId="0" fontId="22" fillId="0" borderId="16" xfId="0" applyFont="1" applyBorder="1"/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6" fillId="0" borderId="9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/>
    </xf>
    <xf numFmtId="0" fontId="22" fillId="0" borderId="0" xfId="0" applyFont="1" applyBorder="1"/>
    <xf numFmtId="0" fontId="22" fillId="0" borderId="22" xfId="0" applyFont="1" applyBorder="1" applyAlignment="1">
      <alignment horizontal="center"/>
    </xf>
    <xf numFmtId="43" fontId="16" fillId="2" borderId="22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16" fillId="2" borderId="22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49" fontId="16" fillId="2" borderId="9" xfId="0" applyNumberFormat="1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1" fontId="19" fillId="0" borderId="22" xfId="0" applyNumberFormat="1" applyFont="1" applyBorder="1" applyAlignment="1">
      <alignment horizontal="center" vertical="top"/>
    </xf>
    <xf numFmtId="1" fontId="19" fillId="0" borderId="19" xfId="0" applyNumberFormat="1" applyFont="1" applyBorder="1" applyAlignment="1">
      <alignment horizontal="center" vertical="top"/>
    </xf>
    <xf numFmtId="1" fontId="19" fillId="0" borderId="12" xfId="0" applyNumberFormat="1" applyFont="1" applyBorder="1" applyAlignment="1">
      <alignment horizontal="center" vertical="top"/>
    </xf>
    <xf numFmtId="1" fontId="19" fillId="0" borderId="20" xfId="0" applyNumberFormat="1" applyFont="1" applyBorder="1" applyAlignment="1">
      <alignment horizontal="center" vertical="top"/>
    </xf>
    <xf numFmtId="49" fontId="16" fillId="2" borderId="16" xfId="0" applyNumberFormat="1" applyFont="1" applyFill="1" applyBorder="1" applyAlignment="1">
      <alignment horizontal="left" vertical="top" wrapText="1"/>
    </xf>
    <xf numFmtId="49" fontId="16" fillId="2" borderId="9" xfId="0" applyNumberFormat="1" applyFont="1" applyFill="1" applyBorder="1" applyAlignment="1">
      <alignment horizontal="left" vertical="top" wrapText="1"/>
    </xf>
    <xf numFmtId="49" fontId="16" fillId="2" borderId="7" xfId="0" applyNumberFormat="1" applyFont="1" applyFill="1" applyBorder="1" applyAlignment="1">
      <alignment horizontal="left" vertical="top" wrapText="1"/>
    </xf>
    <xf numFmtId="1" fontId="19" fillId="0" borderId="19" xfId="0" applyNumberFormat="1" applyFont="1" applyBorder="1" applyAlignment="1">
      <alignment horizontal="right" vertical="top"/>
    </xf>
    <xf numFmtId="1" fontId="19" fillId="0" borderId="18" xfId="0" applyNumberFormat="1" applyFont="1" applyBorder="1" applyAlignment="1">
      <alignment horizontal="right" vertical="top"/>
    </xf>
    <xf numFmtId="1" fontId="19" fillId="0" borderId="17" xfId="0" applyNumberFormat="1" applyFont="1" applyBorder="1" applyAlignment="1">
      <alignment horizontal="right" vertical="top"/>
    </xf>
    <xf numFmtId="1" fontId="19" fillId="0" borderId="12" xfId="0" applyNumberFormat="1" applyFont="1" applyBorder="1" applyAlignment="1">
      <alignment horizontal="right" vertical="top"/>
    </xf>
    <xf numFmtId="1" fontId="19" fillId="0" borderId="0" xfId="0" applyNumberFormat="1" applyFont="1" applyBorder="1" applyAlignment="1">
      <alignment horizontal="right" vertical="top"/>
    </xf>
    <xf numFmtId="1" fontId="19" fillId="0" borderId="13" xfId="0" applyNumberFormat="1" applyFont="1" applyBorder="1" applyAlignment="1">
      <alignment horizontal="right" vertical="top"/>
    </xf>
    <xf numFmtId="1" fontId="19" fillId="0" borderId="20" xfId="0" applyNumberFormat="1" applyFont="1" applyBorder="1" applyAlignment="1">
      <alignment horizontal="right" vertical="top"/>
    </xf>
    <xf numFmtId="1" fontId="19" fillId="0" borderId="21" xfId="0" applyNumberFormat="1" applyFont="1" applyBorder="1" applyAlignment="1">
      <alignment horizontal="right" vertical="top"/>
    </xf>
    <xf numFmtId="1" fontId="19" fillId="0" borderId="23" xfId="0" applyNumberFormat="1" applyFont="1" applyBorder="1" applyAlignment="1">
      <alignment horizontal="right" vertical="top"/>
    </xf>
    <xf numFmtId="49" fontId="18" fillId="0" borderId="9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 applyProtection="1">
      <alignment horizontal="center" vertical="center" wrapText="1"/>
    </xf>
    <xf numFmtId="49" fontId="16" fillId="2" borderId="9" xfId="0" applyNumberFormat="1" applyFont="1" applyFill="1" applyBorder="1" applyAlignment="1" applyProtection="1">
      <alignment horizontal="center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2" borderId="16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top" wrapText="1"/>
    </xf>
    <xf numFmtId="49" fontId="16" fillId="2" borderId="9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49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0" fontId="16" fillId="2" borderId="22" xfId="0" applyNumberFormat="1" applyFont="1" applyFill="1" applyBorder="1" applyAlignment="1">
      <alignment horizontal="center" vertical="center" wrapText="1"/>
    </xf>
    <xf numFmtId="0" fontId="20" fillId="2" borderId="16" xfId="0" applyNumberFormat="1" applyFont="1" applyFill="1" applyBorder="1" applyAlignment="1">
      <alignment horizontal="center" vertical="center" wrapText="1"/>
    </xf>
    <xf numFmtId="0" fontId="20" fillId="2" borderId="9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view="pageLayout" topLeftCell="A2" zoomScale="80" zoomScaleNormal="80" zoomScalePageLayoutView="80" workbookViewId="0">
      <selection activeCell="B5" sqref="B5:U5"/>
    </sheetView>
  </sheetViews>
  <sheetFormatPr defaultRowHeight="14.4" x14ac:dyDescent="0.3"/>
  <cols>
    <col min="1" max="1" width="4" style="15" customWidth="1"/>
    <col min="2" max="2" width="6" style="15" customWidth="1"/>
    <col min="3" max="3" width="66.88671875" style="15" customWidth="1"/>
    <col min="4" max="4" width="14.6640625" style="15" customWidth="1"/>
    <col min="5" max="5" width="13" style="15" hidden="1" customWidth="1"/>
    <col min="6" max="6" width="16.6640625" style="15" hidden="1" customWidth="1"/>
    <col min="7" max="7" width="14.33203125" style="15" hidden="1" customWidth="1"/>
    <col min="8" max="8" width="16.44140625" style="15" hidden="1" customWidth="1"/>
    <col min="9" max="9" width="10.5546875" style="15" customWidth="1"/>
    <col min="10" max="11" width="9.5546875" style="15" customWidth="1"/>
    <col min="12" max="12" width="9.109375" style="15" customWidth="1"/>
    <col min="13" max="13" width="10.109375" style="15" customWidth="1"/>
    <col min="14" max="14" width="9.109375" style="15" customWidth="1"/>
    <col min="15" max="15" width="9.88671875" style="15" customWidth="1"/>
    <col min="16" max="16" width="12.6640625" style="15" customWidth="1"/>
    <col min="17" max="18" width="14.109375" style="15" customWidth="1"/>
    <col min="19" max="19" width="12.5546875" style="15" customWidth="1"/>
    <col min="20" max="20" width="12.6640625" style="15" customWidth="1"/>
    <col min="21" max="21" width="20.44140625" style="15" customWidth="1"/>
    <col min="22" max="22" width="9.33203125" customWidth="1"/>
  </cols>
  <sheetData>
    <row r="1" spans="1:21" ht="15" hidden="1" x14ac:dyDescent="0.25">
      <c r="U1" s="53"/>
    </row>
    <row r="2" spans="1:21" ht="15.6" x14ac:dyDescent="0.3">
      <c r="J2" s="160" t="s">
        <v>97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4" spans="1:21" ht="17.399999999999999" x14ac:dyDescent="0.3">
      <c r="B4" s="158" t="s">
        <v>54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17.399999999999999" x14ac:dyDescent="0.3">
      <c r="B5" s="158" t="s">
        <v>183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21" ht="15" x14ac:dyDescent="0.2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8" spans="1:21" ht="15" customHeight="1" x14ac:dyDescent="0.3">
      <c r="A8"/>
      <c r="B8" s="161" t="s">
        <v>55</v>
      </c>
      <c r="C8" s="161" t="s">
        <v>56</v>
      </c>
      <c r="D8" s="161" t="s">
        <v>57</v>
      </c>
      <c r="E8" s="162" t="s">
        <v>58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73"/>
      <c r="R8" s="73"/>
      <c r="S8" s="73"/>
      <c r="T8" s="73"/>
      <c r="U8" s="161" t="s">
        <v>59</v>
      </c>
    </row>
    <row r="9" spans="1:21" ht="72.75" customHeight="1" x14ac:dyDescent="0.3">
      <c r="A9"/>
      <c r="B9" s="161"/>
      <c r="C9" s="161"/>
      <c r="D9" s="161"/>
      <c r="E9" s="21" t="s">
        <v>60</v>
      </c>
      <c r="F9" s="21" t="s">
        <v>61</v>
      </c>
      <c r="G9" s="21" t="s">
        <v>62</v>
      </c>
      <c r="H9" s="21" t="s">
        <v>63</v>
      </c>
      <c r="I9" s="21" t="s">
        <v>64</v>
      </c>
      <c r="J9" s="21" t="s">
        <v>65</v>
      </c>
      <c r="K9" s="21" t="s">
        <v>91</v>
      </c>
      <c r="L9" s="21" t="s">
        <v>92</v>
      </c>
      <c r="M9" s="21" t="s">
        <v>93</v>
      </c>
      <c r="N9" s="21" t="s">
        <v>94</v>
      </c>
      <c r="O9" s="21" t="s">
        <v>95</v>
      </c>
      <c r="P9" s="21" t="s">
        <v>192</v>
      </c>
      <c r="Q9" s="72" t="s">
        <v>193</v>
      </c>
      <c r="R9" s="72" t="s">
        <v>194</v>
      </c>
      <c r="S9" s="72" t="s">
        <v>195</v>
      </c>
      <c r="T9" s="72" t="s">
        <v>196</v>
      </c>
      <c r="U9" s="161"/>
    </row>
    <row r="10" spans="1:21" ht="15" x14ac:dyDescent="0.25">
      <c r="A10"/>
      <c r="B10" s="21">
        <v>1</v>
      </c>
      <c r="C10" s="21">
        <v>2</v>
      </c>
      <c r="D10" s="21">
        <v>3</v>
      </c>
      <c r="E10" s="72">
        <v>4</v>
      </c>
      <c r="F10" s="72">
        <v>5</v>
      </c>
      <c r="G10" s="72">
        <v>6</v>
      </c>
      <c r="H10" s="72">
        <v>7</v>
      </c>
      <c r="I10" s="72">
        <v>4</v>
      </c>
      <c r="J10" s="72">
        <v>5</v>
      </c>
      <c r="K10" s="72">
        <v>6</v>
      </c>
      <c r="L10" s="72">
        <v>7</v>
      </c>
      <c r="M10" s="72">
        <v>8</v>
      </c>
      <c r="N10" s="72">
        <v>9</v>
      </c>
      <c r="O10" s="72">
        <v>10</v>
      </c>
      <c r="P10" s="72">
        <v>11</v>
      </c>
      <c r="Q10" s="72">
        <v>12</v>
      </c>
      <c r="R10" s="72">
        <v>13</v>
      </c>
      <c r="S10" s="72">
        <v>14</v>
      </c>
      <c r="T10" s="72">
        <v>15</v>
      </c>
      <c r="U10" s="72">
        <v>16</v>
      </c>
    </row>
    <row r="11" spans="1:21" ht="54.75" customHeight="1" x14ac:dyDescent="0.3">
      <c r="B11" s="55">
        <v>1</v>
      </c>
      <c r="C11" s="35" t="s">
        <v>181</v>
      </c>
      <c r="D11" s="68">
        <v>55</v>
      </c>
      <c r="E11" s="29"/>
      <c r="F11" s="30"/>
      <c r="G11" s="30"/>
      <c r="H11" s="30"/>
      <c r="I11" s="66">
        <f>I12/I13*100</f>
        <v>71.10588235294118</v>
      </c>
      <c r="J11" s="66">
        <f t="shared" ref="J11:T11" si="0">J12/J13*100</f>
        <v>61.585365853658537</v>
      </c>
      <c r="K11" s="66">
        <f t="shared" si="0"/>
        <v>61.585365853658537</v>
      </c>
      <c r="L11" s="66">
        <f t="shared" si="0"/>
        <v>61.585365853658537</v>
      </c>
      <c r="M11" s="66">
        <f t="shared" si="0"/>
        <v>61.585365853658537</v>
      </c>
      <c r="N11" s="66">
        <f t="shared" si="0"/>
        <v>61.585365853658537</v>
      </c>
      <c r="O11" s="66">
        <f t="shared" si="0"/>
        <v>61.585365853658537</v>
      </c>
      <c r="P11" s="66">
        <f t="shared" si="0"/>
        <v>61.585365853658537</v>
      </c>
      <c r="Q11" s="66">
        <f t="shared" si="0"/>
        <v>61.585365853658537</v>
      </c>
      <c r="R11" s="66">
        <f t="shared" si="0"/>
        <v>61.585365853658537</v>
      </c>
      <c r="S11" s="66">
        <f t="shared" si="0"/>
        <v>61.585365853658537</v>
      </c>
      <c r="T11" s="66">
        <f t="shared" si="0"/>
        <v>61.585365853658537</v>
      </c>
      <c r="U11" s="66">
        <f>U12/U13*100</f>
        <v>61.585365853658537</v>
      </c>
    </row>
    <row r="12" spans="1:21" ht="54" customHeight="1" x14ac:dyDescent="0.3">
      <c r="B12" s="55" t="s">
        <v>153</v>
      </c>
      <c r="C12" s="39" t="s">
        <v>174</v>
      </c>
      <c r="D12" s="45">
        <v>1151</v>
      </c>
      <c r="E12" s="45">
        <v>1511</v>
      </c>
      <c r="F12" s="45">
        <v>1511</v>
      </c>
      <c r="G12" s="45">
        <v>1511</v>
      </c>
      <c r="H12" s="45">
        <v>1511</v>
      </c>
      <c r="I12" s="45">
        <v>1511</v>
      </c>
      <c r="J12" s="45">
        <v>1313</v>
      </c>
      <c r="K12" s="45">
        <v>1313</v>
      </c>
      <c r="L12" s="45">
        <v>1313</v>
      </c>
      <c r="M12" s="45">
        <v>1313</v>
      </c>
      <c r="N12" s="45">
        <v>1313</v>
      </c>
      <c r="O12" s="45">
        <v>1313</v>
      </c>
      <c r="P12" s="45">
        <v>1313</v>
      </c>
      <c r="Q12" s="45">
        <v>1313</v>
      </c>
      <c r="R12" s="45">
        <v>1313</v>
      </c>
      <c r="S12" s="45">
        <v>1313</v>
      </c>
      <c r="T12" s="45">
        <v>1313</v>
      </c>
      <c r="U12" s="45">
        <v>1313</v>
      </c>
    </row>
    <row r="13" spans="1:21" ht="54" customHeight="1" x14ac:dyDescent="0.3">
      <c r="B13" s="55" t="s">
        <v>154</v>
      </c>
      <c r="C13" s="31" t="s">
        <v>175</v>
      </c>
      <c r="D13" s="32">
        <v>2105</v>
      </c>
      <c r="E13" s="33"/>
      <c r="F13" s="34"/>
      <c r="G13" s="34"/>
      <c r="H13" s="34"/>
      <c r="I13" s="32">
        <v>2125</v>
      </c>
      <c r="J13" s="32">
        <v>2132</v>
      </c>
      <c r="K13" s="32">
        <v>2132</v>
      </c>
      <c r="L13" s="32">
        <v>2132</v>
      </c>
      <c r="M13" s="32">
        <v>2132</v>
      </c>
      <c r="N13" s="32">
        <v>2132</v>
      </c>
      <c r="O13" s="32">
        <v>2132</v>
      </c>
      <c r="P13" s="32">
        <v>2132</v>
      </c>
      <c r="Q13" s="32">
        <v>2132</v>
      </c>
      <c r="R13" s="32">
        <v>2132</v>
      </c>
      <c r="S13" s="32">
        <v>2132</v>
      </c>
      <c r="T13" s="32">
        <v>2132</v>
      </c>
      <c r="U13" s="32">
        <v>2132</v>
      </c>
    </row>
    <row r="14" spans="1:21" ht="83.25" customHeight="1" x14ac:dyDescent="0.3">
      <c r="B14" s="41">
        <v>2</v>
      </c>
      <c r="C14" s="35" t="s">
        <v>182</v>
      </c>
      <c r="D14" s="67">
        <v>100</v>
      </c>
      <c r="E14" s="36">
        <v>1</v>
      </c>
      <c r="F14" s="36">
        <v>1</v>
      </c>
      <c r="G14" s="36">
        <v>1</v>
      </c>
      <c r="H14" s="36">
        <v>1</v>
      </c>
      <c r="I14" s="67">
        <v>100</v>
      </c>
      <c r="J14" s="67">
        <v>100</v>
      </c>
      <c r="K14" s="67">
        <v>100</v>
      </c>
      <c r="L14" s="67">
        <v>100</v>
      </c>
      <c r="M14" s="67">
        <v>100</v>
      </c>
      <c r="N14" s="67">
        <v>100</v>
      </c>
      <c r="O14" s="67">
        <v>100</v>
      </c>
      <c r="P14" s="67">
        <v>100</v>
      </c>
      <c r="Q14" s="67">
        <v>100</v>
      </c>
      <c r="R14" s="67">
        <v>100</v>
      </c>
      <c r="S14" s="67">
        <v>100</v>
      </c>
      <c r="T14" s="67">
        <v>100</v>
      </c>
      <c r="U14" s="67">
        <v>100</v>
      </c>
    </row>
    <row r="15" spans="1:21" ht="53.25" customHeight="1" x14ac:dyDescent="0.3">
      <c r="B15" s="41" t="s">
        <v>176</v>
      </c>
      <c r="C15" s="39" t="s">
        <v>179</v>
      </c>
      <c r="D15" s="67">
        <v>6</v>
      </c>
      <c r="E15" s="36"/>
      <c r="F15" s="36"/>
      <c r="G15" s="36"/>
      <c r="H15" s="36"/>
      <c r="I15" s="67">
        <v>3</v>
      </c>
      <c r="J15" s="67">
        <v>1</v>
      </c>
      <c r="K15" s="67">
        <v>1</v>
      </c>
      <c r="L15" s="67">
        <v>1</v>
      </c>
      <c r="M15" s="67">
        <v>1</v>
      </c>
      <c r="N15" s="67">
        <v>1</v>
      </c>
      <c r="O15" s="67">
        <v>1</v>
      </c>
      <c r="P15" s="67">
        <v>1</v>
      </c>
      <c r="Q15" s="67">
        <v>1</v>
      </c>
      <c r="R15" s="67">
        <v>1</v>
      </c>
      <c r="S15" s="67">
        <v>1</v>
      </c>
      <c r="T15" s="67">
        <v>1</v>
      </c>
      <c r="U15" s="67">
        <v>1</v>
      </c>
    </row>
    <row r="16" spans="1:21" ht="61.5" customHeight="1" x14ac:dyDescent="0.3">
      <c r="B16" s="41" t="s">
        <v>177</v>
      </c>
      <c r="C16" s="39" t="s">
        <v>180</v>
      </c>
      <c r="D16" s="67">
        <v>6</v>
      </c>
      <c r="E16" s="36"/>
      <c r="F16" s="36"/>
      <c r="G16" s="36"/>
      <c r="H16" s="36"/>
      <c r="I16" s="67">
        <v>3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>
        <v>1</v>
      </c>
      <c r="P16" s="67">
        <v>1</v>
      </c>
      <c r="Q16" s="67">
        <v>1</v>
      </c>
      <c r="R16" s="67">
        <v>1</v>
      </c>
      <c r="S16" s="67">
        <v>1</v>
      </c>
      <c r="T16" s="67">
        <v>1</v>
      </c>
      <c r="U16" s="67">
        <v>1</v>
      </c>
    </row>
    <row r="17" spans="1:21" ht="53.25" customHeight="1" x14ac:dyDescent="0.3">
      <c r="B17" s="56">
        <v>3</v>
      </c>
      <c r="C17" s="35" t="s">
        <v>184</v>
      </c>
      <c r="D17" s="69">
        <v>83</v>
      </c>
      <c r="E17" s="36">
        <v>0.86</v>
      </c>
      <c r="F17" s="36">
        <v>0.86</v>
      </c>
      <c r="G17" s="36">
        <v>0.86</v>
      </c>
      <c r="H17" s="36">
        <v>0.86</v>
      </c>
      <c r="I17" s="54">
        <f>I18/I19*100</f>
        <v>83.764705882352942</v>
      </c>
      <c r="J17" s="54">
        <f t="shared" ref="J17:U17" si="1">J18/J19*100</f>
        <v>83.81801125703565</v>
      </c>
      <c r="K17" s="54">
        <f t="shared" si="1"/>
        <v>83.81801125703565</v>
      </c>
      <c r="L17" s="54">
        <f t="shared" si="1"/>
        <v>83.81801125703565</v>
      </c>
      <c r="M17" s="54">
        <f t="shared" si="1"/>
        <v>83.81801125703565</v>
      </c>
      <c r="N17" s="54">
        <f t="shared" si="1"/>
        <v>83.81801125703565</v>
      </c>
      <c r="O17" s="54">
        <f t="shared" si="1"/>
        <v>83.81801125703565</v>
      </c>
      <c r="P17" s="54">
        <f t="shared" si="1"/>
        <v>83.81801125703565</v>
      </c>
      <c r="Q17" s="54">
        <f t="shared" si="1"/>
        <v>83.81801125703565</v>
      </c>
      <c r="R17" s="54">
        <f t="shared" si="1"/>
        <v>83.81801125703565</v>
      </c>
      <c r="S17" s="54">
        <f t="shared" si="1"/>
        <v>83.81801125703565</v>
      </c>
      <c r="T17" s="54">
        <f t="shared" si="1"/>
        <v>83.81801125703565</v>
      </c>
      <c r="U17" s="54">
        <f t="shared" si="1"/>
        <v>83.81801125703565</v>
      </c>
    </row>
    <row r="18" spans="1:21" ht="51" x14ac:dyDescent="0.35">
      <c r="A18"/>
      <c r="B18" s="56" t="s">
        <v>155</v>
      </c>
      <c r="C18" s="31" t="s">
        <v>157</v>
      </c>
      <c r="D18" s="32">
        <v>1763</v>
      </c>
      <c r="E18" s="37"/>
      <c r="F18" s="37"/>
      <c r="G18" s="37"/>
      <c r="H18" s="37"/>
      <c r="I18" s="32">
        <v>1780</v>
      </c>
      <c r="J18" s="32">
        <v>1787</v>
      </c>
      <c r="K18" s="32">
        <v>1787</v>
      </c>
      <c r="L18" s="32">
        <v>1787</v>
      </c>
      <c r="M18" s="32">
        <v>1787</v>
      </c>
      <c r="N18" s="32">
        <v>1787</v>
      </c>
      <c r="O18" s="32">
        <v>1787</v>
      </c>
      <c r="P18" s="32">
        <v>1787</v>
      </c>
      <c r="Q18" s="32">
        <v>1787</v>
      </c>
      <c r="R18" s="32">
        <v>1787</v>
      </c>
      <c r="S18" s="32">
        <v>1787</v>
      </c>
      <c r="T18" s="32">
        <v>1787</v>
      </c>
      <c r="U18" s="32">
        <v>1787</v>
      </c>
    </row>
    <row r="19" spans="1:21" ht="50.4" x14ac:dyDescent="0.35">
      <c r="A19"/>
      <c r="B19" s="56" t="s">
        <v>156</v>
      </c>
      <c r="C19" s="35" t="s">
        <v>152</v>
      </c>
      <c r="D19" s="32">
        <v>2105</v>
      </c>
      <c r="E19" s="37"/>
      <c r="F19" s="37"/>
      <c r="G19" s="37"/>
      <c r="H19" s="37"/>
      <c r="I19" s="32">
        <v>2125</v>
      </c>
      <c r="J19" s="32">
        <v>2132</v>
      </c>
      <c r="K19" s="32">
        <v>2132</v>
      </c>
      <c r="L19" s="32">
        <v>2132</v>
      </c>
      <c r="M19" s="32">
        <v>2132</v>
      </c>
      <c r="N19" s="32">
        <v>2132</v>
      </c>
      <c r="O19" s="32">
        <v>2132</v>
      </c>
      <c r="P19" s="32">
        <v>2132</v>
      </c>
      <c r="Q19" s="32">
        <v>2132</v>
      </c>
      <c r="R19" s="32">
        <v>2132</v>
      </c>
      <c r="S19" s="32">
        <v>2132</v>
      </c>
      <c r="T19" s="32">
        <v>2132</v>
      </c>
      <c r="U19" s="32">
        <v>2132</v>
      </c>
    </row>
    <row r="20" spans="1:21" ht="50.4" x14ac:dyDescent="0.3">
      <c r="A20"/>
      <c r="B20" s="32">
        <v>4</v>
      </c>
      <c r="C20" s="31" t="s">
        <v>173</v>
      </c>
      <c r="D20" s="32">
        <v>78</v>
      </c>
      <c r="E20" s="32">
        <v>78</v>
      </c>
      <c r="F20" s="32">
        <v>78</v>
      </c>
      <c r="G20" s="32">
        <v>78</v>
      </c>
      <c r="H20" s="32">
        <v>78</v>
      </c>
      <c r="I20" s="32">
        <v>86</v>
      </c>
      <c r="J20" s="32">
        <v>86</v>
      </c>
      <c r="K20" s="32">
        <v>86</v>
      </c>
      <c r="L20" s="32">
        <v>86</v>
      </c>
      <c r="M20" s="32">
        <v>86</v>
      </c>
      <c r="N20" s="32">
        <v>86</v>
      </c>
      <c r="O20" s="32">
        <v>86</v>
      </c>
      <c r="P20" s="32">
        <v>86</v>
      </c>
      <c r="Q20" s="32">
        <v>86</v>
      </c>
      <c r="R20" s="32">
        <v>86</v>
      </c>
      <c r="S20" s="32">
        <v>86</v>
      </c>
      <c r="T20" s="32">
        <v>86</v>
      </c>
      <c r="U20" s="32">
        <v>86</v>
      </c>
    </row>
    <row r="21" spans="1:21" ht="57" customHeight="1" x14ac:dyDescent="0.35">
      <c r="A21"/>
      <c r="B21" s="38">
        <v>5</v>
      </c>
      <c r="C21" s="35" t="s">
        <v>178</v>
      </c>
      <c r="D21" s="32"/>
      <c r="E21" s="37"/>
      <c r="F21" s="37"/>
      <c r="G21" s="37"/>
      <c r="H21" s="37"/>
      <c r="I21" s="32">
        <v>3</v>
      </c>
      <c r="J21" s="32">
        <v>4</v>
      </c>
      <c r="K21" s="32">
        <v>5</v>
      </c>
      <c r="L21" s="32">
        <v>6</v>
      </c>
      <c r="M21" s="32">
        <v>7</v>
      </c>
      <c r="N21" s="32">
        <v>8</v>
      </c>
      <c r="O21" s="32">
        <v>8</v>
      </c>
      <c r="P21" s="32">
        <v>8</v>
      </c>
      <c r="Q21" s="32">
        <v>8</v>
      </c>
      <c r="R21" s="32">
        <v>8</v>
      </c>
      <c r="S21" s="32">
        <v>8</v>
      </c>
      <c r="T21" s="32">
        <v>8</v>
      </c>
      <c r="U21" s="32">
        <v>8</v>
      </c>
    </row>
    <row r="22" spans="1:21" x14ac:dyDescent="0.3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33.6" x14ac:dyDescent="0.3">
      <c r="A23"/>
      <c r="C23" s="70" t="s">
        <v>191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3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3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3">
      <c r="A26"/>
      <c r="C26" s="2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3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3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3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3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3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3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mergeCells count="9">
    <mergeCell ref="B5:U5"/>
    <mergeCell ref="B6:U6"/>
    <mergeCell ref="J2:U2"/>
    <mergeCell ref="B4:U4"/>
    <mergeCell ref="B8:B9"/>
    <mergeCell ref="C8:C9"/>
    <mergeCell ref="D8:D9"/>
    <mergeCell ref="U8:U9"/>
    <mergeCell ref="E8:P8"/>
  </mergeCells>
  <printOptions horizontalCentered="1"/>
  <pageMargins left="0.15748031496062992" right="0.15748031496062992" top="0.27906249999999999" bottom="0" header="0" footer="0"/>
  <pageSetup paperSize="9" scale="58" orientation="landscape" r:id="rId1"/>
  <headerFooter>
    <oddHeader>&amp;C&amp;12 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D1" sqref="D1"/>
    </sheetView>
  </sheetViews>
  <sheetFormatPr defaultRowHeight="14.4" x14ac:dyDescent="0.3"/>
  <cols>
    <col min="1" max="1" width="6.6640625" customWidth="1"/>
    <col min="2" max="2" width="9" customWidth="1"/>
    <col min="3" max="3" width="15.5546875" customWidth="1"/>
    <col min="4" max="5" width="14.33203125" customWidth="1"/>
    <col min="6" max="6" width="27.5546875" customWidth="1"/>
    <col min="7" max="7" width="9.109375" hidden="1" customWidth="1"/>
  </cols>
  <sheetData>
    <row r="1" spans="1:6" ht="15.6" x14ac:dyDescent="0.3">
      <c r="A1" s="4"/>
      <c r="B1" s="4"/>
      <c r="C1" s="4"/>
      <c r="D1" s="4"/>
      <c r="F1" s="44" t="s">
        <v>172</v>
      </c>
    </row>
    <row r="2" spans="1:6" ht="15.75" x14ac:dyDescent="0.25">
      <c r="A2" s="4"/>
      <c r="B2" s="4"/>
      <c r="C2" s="4"/>
      <c r="D2" s="4"/>
      <c r="E2" s="4"/>
    </row>
    <row r="3" spans="1:6" ht="56.25" customHeight="1" x14ac:dyDescent="0.3">
      <c r="A3" s="309" t="s">
        <v>190</v>
      </c>
      <c r="B3" s="309"/>
      <c r="C3" s="309"/>
      <c r="D3" s="309"/>
      <c r="E3" s="309"/>
      <c r="F3" s="309"/>
    </row>
    <row r="4" spans="1:6" ht="7.5" customHeight="1" x14ac:dyDescent="0.25">
      <c r="A4" s="76"/>
      <c r="B4" s="76"/>
      <c r="C4" s="76"/>
      <c r="D4" s="76"/>
      <c r="E4" s="76"/>
      <c r="F4" s="76"/>
    </row>
    <row r="5" spans="1:6" ht="118.5" customHeight="1" x14ac:dyDescent="0.3">
      <c r="A5" s="63" t="s">
        <v>19</v>
      </c>
      <c r="B5" s="63" t="s">
        <v>168</v>
      </c>
      <c r="C5" s="63" t="s">
        <v>163</v>
      </c>
      <c r="D5" s="63" t="s">
        <v>169</v>
      </c>
      <c r="E5" s="63" t="s">
        <v>170</v>
      </c>
      <c r="F5" s="63" t="s">
        <v>171</v>
      </c>
    </row>
    <row r="6" spans="1:6" ht="15.75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</row>
    <row r="7" spans="1:6" ht="15.75" x14ac:dyDescent="0.25">
      <c r="A7" s="65">
        <v>1</v>
      </c>
      <c r="B7" s="63" t="s">
        <v>115</v>
      </c>
      <c r="C7" s="63" t="s">
        <v>115</v>
      </c>
      <c r="D7" s="63" t="s">
        <v>115</v>
      </c>
      <c r="E7" s="63" t="s">
        <v>115</v>
      </c>
      <c r="F7" s="63" t="s">
        <v>115</v>
      </c>
    </row>
  </sheetData>
  <mergeCells count="1">
    <mergeCell ref="A3:F3"/>
  </mergeCells>
  <pageMargins left="0.7" right="0.7" top="0.5625" bottom="0.75" header="0.3" footer="0.3"/>
  <pageSetup paperSize="9" orientation="portrait" r:id="rId1"/>
  <headerFooter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4"/>
  <sheetViews>
    <sheetView view="pageLayout" topLeftCell="A2" zoomScaleNormal="90" zoomScaleSheetLayoutView="70" workbookViewId="0">
      <selection activeCell="N60" sqref="N60:Z60"/>
    </sheetView>
  </sheetViews>
  <sheetFormatPr defaultRowHeight="14.4" x14ac:dyDescent="0.3"/>
  <cols>
    <col min="1" max="1" width="4.6640625" customWidth="1"/>
    <col min="2" max="2" width="10.44140625" customWidth="1"/>
    <col min="3" max="4" width="0" hidden="1" customWidth="1"/>
    <col min="5" max="5" width="11.5546875" customWidth="1"/>
    <col min="6" max="6" width="11.6640625" customWidth="1"/>
    <col min="7" max="7" width="15" hidden="1" customWidth="1"/>
    <col min="8" max="8" width="0" hidden="1" customWidth="1"/>
    <col min="9" max="9" width="13.109375" hidden="1" customWidth="1"/>
    <col min="10" max="10" width="12.88671875" hidden="1" customWidth="1"/>
    <col min="11" max="11" width="21" hidden="1" customWidth="1"/>
    <col min="12" max="12" width="22.88671875" hidden="1" customWidth="1"/>
    <col min="13" max="13" width="19.6640625" hidden="1" customWidth="1"/>
    <col min="14" max="14" width="13" customWidth="1"/>
    <col min="15" max="15" width="13.33203125" style="58" customWidth="1"/>
    <col min="16" max="16" width="13.33203125" style="17" customWidth="1"/>
    <col min="17" max="17" width="13" style="17" customWidth="1"/>
    <col min="18" max="18" width="13.44140625" customWidth="1"/>
    <col min="19" max="19" width="12.6640625" customWidth="1"/>
    <col min="20" max="20" width="12.44140625" customWidth="1"/>
    <col min="21" max="21" width="12.5546875" customWidth="1"/>
    <col min="22" max="22" width="12.44140625" customWidth="1"/>
    <col min="23" max="23" width="12.33203125" customWidth="1"/>
    <col min="24" max="26" width="12.109375" customWidth="1"/>
    <col min="27" max="27" width="11.44140625" bestFit="1" customWidth="1"/>
    <col min="29" max="29" width="14.6640625" bestFit="1" customWidth="1"/>
  </cols>
  <sheetData>
    <row r="1" spans="1:26" ht="15" hidden="1" x14ac:dyDescent="0.25"/>
    <row r="2" spans="1:26" x14ac:dyDescent="0.3">
      <c r="S2" s="22"/>
      <c r="T2" s="22"/>
      <c r="U2" s="22"/>
      <c r="V2" s="22"/>
      <c r="W2" s="209" t="s">
        <v>96</v>
      </c>
      <c r="X2" s="209"/>
      <c r="Y2" s="209"/>
      <c r="Z2" s="209"/>
    </row>
    <row r="3" spans="1:26" ht="15.75" customHeight="1" x14ac:dyDescent="0.25">
      <c r="S3" s="20"/>
      <c r="T3" s="210"/>
      <c r="U3" s="210"/>
      <c r="V3" s="210"/>
      <c r="W3" s="210"/>
      <c r="X3" s="210"/>
      <c r="Y3" s="210"/>
      <c r="Z3" s="210"/>
    </row>
    <row r="4" spans="1:26" ht="15" hidden="1" x14ac:dyDescent="0.25">
      <c r="E4" s="14"/>
      <c r="I4" s="23"/>
      <c r="J4" s="23"/>
      <c r="K4" s="23"/>
      <c r="L4" s="24"/>
      <c r="M4" s="24"/>
      <c r="N4" s="24"/>
      <c r="O4" s="59"/>
      <c r="P4" s="26"/>
    </row>
    <row r="5" spans="1:26" ht="0.75" hidden="1" customHeight="1" x14ac:dyDescent="0.25">
      <c r="E5" s="14"/>
      <c r="I5" s="23"/>
      <c r="J5" s="23"/>
      <c r="K5" s="23"/>
      <c r="L5" s="24"/>
      <c r="M5" s="24"/>
      <c r="N5" s="24"/>
      <c r="O5" s="59"/>
      <c r="P5" s="26"/>
    </row>
    <row r="6" spans="1:26" ht="15.6" x14ac:dyDescent="0.3">
      <c r="A6" s="214" t="s">
        <v>147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spans="1:26" ht="15.75" hidden="1" customHeight="1" x14ac:dyDescent="0.2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spans="1:26" ht="15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5"/>
      <c r="N8" s="42"/>
    </row>
    <row r="9" spans="1:26" ht="6.75" customHeight="1" x14ac:dyDescent="0.3">
      <c r="A9" s="220" t="s">
        <v>22</v>
      </c>
      <c r="B9" s="220" t="s">
        <v>148</v>
      </c>
      <c r="C9" s="212" t="s">
        <v>66</v>
      </c>
      <c r="D9" s="212" t="s">
        <v>67</v>
      </c>
      <c r="E9" s="223" t="s">
        <v>149</v>
      </c>
      <c r="F9" s="220" t="s">
        <v>0</v>
      </c>
      <c r="G9" s="212" t="s">
        <v>68</v>
      </c>
      <c r="H9" s="129" t="s">
        <v>69</v>
      </c>
      <c r="I9" s="129"/>
      <c r="J9" s="213"/>
      <c r="K9" s="213" t="s">
        <v>70</v>
      </c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11.25" customHeight="1" x14ac:dyDescent="0.3">
      <c r="A10" s="221"/>
      <c r="B10" s="221"/>
      <c r="C10" s="212"/>
      <c r="D10" s="212"/>
      <c r="E10" s="224"/>
      <c r="F10" s="221"/>
      <c r="G10" s="212"/>
      <c r="H10" s="129"/>
      <c r="I10" s="129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15.75" customHeight="1" x14ac:dyDescent="0.3">
      <c r="A11" s="221"/>
      <c r="B11" s="221"/>
      <c r="C11" s="212"/>
      <c r="D11" s="212"/>
      <c r="E11" s="224"/>
      <c r="F11" s="221"/>
      <c r="G11" s="212"/>
      <c r="H11" s="130" t="s">
        <v>1</v>
      </c>
      <c r="I11" s="130" t="s">
        <v>71</v>
      </c>
      <c r="J11" s="213"/>
      <c r="K11" s="130" t="s">
        <v>61</v>
      </c>
      <c r="L11" s="130" t="s">
        <v>62</v>
      </c>
      <c r="M11" s="131" t="s">
        <v>63</v>
      </c>
      <c r="N11" s="218" t="s">
        <v>1</v>
      </c>
      <c r="O11" s="215" t="s">
        <v>150</v>
      </c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</row>
    <row r="12" spans="1:26" ht="60" customHeight="1" x14ac:dyDescent="0.3">
      <c r="A12" s="222"/>
      <c r="B12" s="222"/>
      <c r="C12" s="130"/>
      <c r="D12" s="130"/>
      <c r="E12" s="225"/>
      <c r="F12" s="222"/>
      <c r="G12" s="130"/>
      <c r="H12" s="130"/>
      <c r="I12" s="130"/>
      <c r="J12" s="132"/>
      <c r="K12" s="130"/>
      <c r="L12" s="130"/>
      <c r="M12" s="131"/>
      <c r="N12" s="219"/>
      <c r="O12" s="133" t="s">
        <v>64</v>
      </c>
      <c r="P12" s="131" t="s">
        <v>65</v>
      </c>
      <c r="Q12" s="131" t="s">
        <v>91</v>
      </c>
      <c r="R12" s="131" t="s">
        <v>92</v>
      </c>
      <c r="S12" s="131" t="s">
        <v>93</v>
      </c>
      <c r="T12" s="131" t="s">
        <v>94</v>
      </c>
      <c r="U12" s="131" t="s">
        <v>95</v>
      </c>
      <c r="V12" s="131" t="s">
        <v>192</v>
      </c>
      <c r="W12" s="134" t="s">
        <v>193</v>
      </c>
      <c r="X12" s="134" t="s">
        <v>194</v>
      </c>
      <c r="Y12" s="131" t="s">
        <v>195</v>
      </c>
      <c r="Z12" s="131" t="s">
        <v>196</v>
      </c>
    </row>
    <row r="13" spans="1:26" ht="15" x14ac:dyDescent="0.25">
      <c r="A13" s="135">
        <v>1</v>
      </c>
      <c r="B13" s="135">
        <v>2</v>
      </c>
      <c r="C13" s="136">
        <v>3</v>
      </c>
      <c r="D13" s="136">
        <v>4</v>
      </c>
      <c r="E13" s="135">
        <v>2</v>
      </c>
      <c r="F13" s="135">
        <v>4.4000000000000004</v>
      </c>
      <c r="G13" s="135">
        <v>5</v>
      </c>
      <c r="H13" s="136">
        <v>5.6</v>
      </c>
      <c r="I13" s="136">
        <v>6.2</v>
      </c>
      <c r="J13" s="135">
        <v>6.8</v>
      </c>
      <c r="K13" s="135">
        <v>7.4</v>
      </c>
      <c r="L13" s="135">
        <v>8</v>
      </c>
      <c r="M13" s="136">
        <v>8.6</v>
      </c>
      <c r="N13" s="135">
        <v>5</v>
      </c>
      <c r="O13" s="137">
        <v>6</v>
      </c>
      <c r="P13" s="135">
        <v>7</v>
      </c>
      <c r="Q13" s="135">
        <v>8</v>
      </c>
      <c r="R13" s="135">
        <v>9</v>
      </c>
      <c r="S13" s="135">
        <v>10</v>
      </c>
      <c r="T13" s="135">
        <v>11</v>
      </c>
      <c r="U13" s="135"/>
      <c r="V13" s="135"/>
      <c r="W13" s="135">
        <v>12</v>
      </c>
      <c r="X13" s="135"/>
      <c r="Y13" s="135"/>
      <c r="Z13" s="135">
        <v>13</v>
      </c>
    </row>
    <row r="14" spans="1:26" ht="15.75" hidden="1" customHeight="1" x14ac:dyDescent="0.25">
      <c r="A14" s="226" t="s">
        <v>72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138"/>
      <c r="Q14" s="139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">
      <c r="A15" s="238" t="s">
        <v>140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40"/>
    </row>
    <row r="16" spans="1:26" ht="15.75" customHeight="1" x14ac:dyDescent="0.3">
      <c r="A16" s="238" t="s">
        <v>141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40"/>
    </row>
    <row r="17" spans="1:26" ht="15.75" customHeight="1" x14ac:dyDescent="0.3">
      <c r="A17" s="232" t="s">
        <v>100</v>
      </c>
      <c r="B17" s="234" t="s">
        <v>99</v>
      </c>
      <c r="C17" s="90"/>
      <c r="D17" s="91"/>
      <c r="E17" s="235" t="s">
        <v>135</v>
      </c>
      <c r="F17" s="92" t="s">
        <v>13</v>
      </c>
      <c r="G17" s="93"/>
      <c r="H17" s="93"/>
      <c r="I17" s="93"/>
      <c r="J17" s="93"/>
      <c r="K17" s="93"/>
      <c r="L17" s="93"/>
      <c r="M17" s="93"/>
      <c r="N17" s="102">
        <f t="shared" ref="N17:N18" si="0">O17+P17+Q17+R17+S17+T17+W17+Z17</f>
        <v>1775438.1099999999</v>
      </c>
      <c r="O17" s="102">
        <f>O20</f>
        <v>878160.67</v>
      </c>
      <c r="P17" s="102">
        <f>P20</f>
        <v>897277.43999999994</v>
      </c>
      <c r="Q17" s="82">
        <f t="shared" ref="Q17" si="1">R17+S17+T17+W17+Z17+AA17+AB17+AC17</f>
        <v>0</v>
      </c>
      <c r="R17" s="82">
        <f t="shared" ref="R17" si="2">S17+T17+W17+Z17+AA17+AB17+AC17+AD17</f>
        <v>0</v>
      </c>
      <c r="S17" s="82">
        <f t="shared" ref="S17" si="3">T17+W17+Z17+AA17+AB17+AC17+AD17+AE17</f>
        <v>0</v>
      </c>
      <c r="T17" s="82">
        <f t="shared" ref="T17" si="4">W17+Z17+AA17+AB17+AC17+AD17+AE17+AF17</f>
        <v>0</v>
      </c>
      <c r="U17" s="82">
        <f t="shared" ref="U17:U18" si="5">X17+AA17+AB17+AC17+AD17+AE17+AF17+AG17</f>
        <v>0</v>
      </c>
      <c r="V17" s="82">
        <f t="shared" ref="V17:V18" si="6">Y17+AB17+AC17+AD17+AE17+AF17+AG17+AH17</f>
        <v>0</v>
      </c>
      <c r="W17" s="82">
        <f t="shared" ref="W17:W18" si="7">Z17+AC17+AD17+AE17+AF17+AG17+AH17+AI17</f>
        <v>0</v>
      </c>
      <c r="X17" s="82">
        <f t="shared" ref="X17:X18" si="8">AA17+AD17+AE17+AF17+AG17+AH17+AI17+AJ17</f>
        <v>0</v>
      </c>
      <c r="Y17" s="82">
        <f t="shared" ref="Y17:Y18" si="9">AB17+AE17+AF17+AG17+AH17+AI17+AJ17+AK17</f>
        <v>0</v>
      </c>
      <c r="Z17" s="82">
        <f t="shared" ref="Z17:Z18" si="10">AC17+AF17+AG17+AH17+AI17+AJ17+AK17+AL17</f>
        <v>0</v>
      </c>
    </row>
    <row r="18" spans="1:26" ht="26.25" customHeight="1" x14ac:dyDescent="0.3">
      <c r="A18" s="197"/>
      <c r="B18" s="234"/>
      <c r="C18" s="90"/>
      <c r="D18" s="91"/>
      <c r="E18" s="236"/>
      <c r="F18" s="94" t="s">
        <v>14</v>
      </c>
      <c r="G18" s="93"/>
      <c r="H18" s="93"/>
      <c r="I18" s="93"/>
      <c r="J18" s="93"/>
      <c r="K18" s="93"/>
      <c r="L18" s="93"/>
      <c r="M18" s="93"/>
      <c r="N18" s="82">
        <f t="shared" si="0"/>
        <v>0</v>
      </c>
      <c r="O18" s="82">
        <f t="shared" ref="O18" si="11">P18+Q18+R18+S18+T18+W18+Z18+AA18</f>
        <v>0</v>
      </c>
      <c r="P18" s="82">
        <f t="shared" ref="P18" si="12">Q18+R18+S18+T18+W18+Z18+AA18+AB18</f>
        <v>0</v>
      </c>
      <c r="Q18" s="82">
        <f t="shared" ref="Q18" si="13">R18+S18+T18+W18+Z18+AA18+AB18+AC18</f>
        <v>0</v>
      </c>
      <c r="R18" s="82">
        <f t="shared" ref="R18" si="14">S18+T18+W18+Z18+AA18+AB18+AC18+AD18</f>
        <v>0</v>
      </c>
      <c r="S18" s="82">
        <f t="shared" ref="S18" si="15">T18+W18+Z18+AA18+AB18+AC18+AD18+AE18</f>
        <v>0</v>
      </c>
      <c r="T18" s="82">
        <f t="shared" ref="T18" si="16">W18+Z18+AA18+AB18+AC18+AD18+AE18+AF18</f>
        <v>0</v>
      </c>
      <c r="U18" s="82">
        <f t="shared" si="5"/>
        <v>0</v>
      </c>
      <c r="V18" s="82">
        <f t="shared" si="6"/>
        <v>0</v>
      </c>
      <c r="W18" s="82">
        <f t="shared" si="7"/>
        <v>0</v>
      </c>
      <c r="X18" s="82">
        <f t="shared" si="8"/>
        <v>0</v>
      </c>
      <c r="Y18" s="82">
        <f t="shared" si="9"/>
        <v>0</v>
      </c>
      <c r="Z18" s="82">
        <f t="shared" si="10"/>
        <v>0</v>
      </c>
    </row>
    <row r="19" spans="1:26" ht="32.25" customHeight="1" x14ac:dyDescent="0.3">
      <c r="A19" s="197"/>
      <c r="B19" s="234"/>
      <c r="C19" s="95"/>
      <c r="D19" s="96"/>
      <c r="E19" s="236"/>
      <c r="F19" s="97" t="s">
        <v>15</v>
      </c>
      <c r="G19" s="98">
        <v>388906425.69999999</v>
      </c>
      <c r="H19" s="99" t="e">
        <f t="shared" ref="H19:H47" si="17">SUM(I19:O19)</f>
        <v>#REF!</v>
      </c>
      <c r="I19" s="100" t="e">
        <f>I22+I31+I40+I43+I43</f>
        <v>#REF!</v>
      </c>
      <c r="J19" s="100" t="e">
        <f>#REF!+K19+L19+#REF!+#REF!+#REF!</f>
        <v>#REF!</v>
      </c>
      <c r="K19" s="101">
        <f t="shared" ref="K19:M21" si="18">K22+K31+K40+K43</f>
        <v>0</v>
      </c>
      <c r="L19" s="101">
        <f t="shared" si="18"/>
        <v>0</v>
      </c>
      <c r="M19" s="101">
        <f t="shared" si="18"/>
        <v>0</v>
      </c>
      <c r="N19" s="82">
        <f>O19+P19+Q19+R19+S19+T19+W19+Z19</f>
        <v>0</v>
      </c>
      <c r="O19" s="102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</row>
    <row r="20" spans="1:26" ht="24.75" customHeight="1" x14ac:dyDescent="0.3">
      <c r="A20" s="197"/>
      <c r="B20" s="234"/>
      <c r="C20" s="95"/>
      <c r="D20" s="96"/>
      <c r="E20" s="236"/>
      <c r="F20" s="97" t="s">
        <v>16</v>
      </c>
      <c r="G20" s="103"/>
      <c r="H20" s="99" t="e">
        <f t="shared" si="17"/>
        <v>#REF!</v>
      </c>
      <c r="I20" s="100" t="e">
        <f>I23+I32+I41+I44+I44</f>
        <v>#REF!</v>
      </c>
      <c r="J20" s="100" t="e">
        <f>#REF!+K20+L20+#REF!+#REF!+#REF!</f>
        <v>#REF!</v>
      </c>
      <c r="K20" s="101">
        <v>0</v>
      </c>
      <c r="L20" s="101">
        <f>609553.4+672985.86</f>
        <v>1282539.26</v>
      </c>
      <c r="M20" s="101">
        <f>810101.9+29066.16</f>
        <v>839168.06</v>
      </c>
      <c r="N20" s="102">
        <f>O20+P20+Q20+R20+S20+T20+W20+Z20</f>
        <v>1775438.1099999999</v>
      </c>
      <c r="O20" s="102">
        <v>878160.67</v>
      </c>
      <c r="P20" s="102">
        <v>897277.43999999994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</row>
    <row r="21" spans="1:26" ht="38.25" customHeight="1" x14ac:dyDescent="0.3">
      <c r="A21" s="233"/>
      <c r="B21" s="234"/>
      <c r="C21" s="95"/>
      <c r="D21" s="96"/>
      <c r="E21" s="237"/>
      <c r="F21" s="97" t="s">
        <v>17</v>
      </c>
      <c r="G21" s="104"/>
      <c r="H21" s="99" t="e">
        <f t="shared" si="17"/>
        <v>#REF!</v>
      </c>
      <c r="I21" s="100" t="e">
        <f>I24+I33+I42+I45</f>
        <v>#REF!</v>
      </c>
      <c r="J21" s="100" t="e">
        <f>#REF!+K21+L21+#REF!+#REF!+#REF!</f>
        <v>#REF!</v>
      </c>
      <c r="K21" s="101">
        <v>0</v>
      </c>
      <c r="L21" s="101">
        <f t="shared" si="18"/>
        <v>0</v>
      </c>
      <c r="M21" s="101">
        <f t="shared" si="18"/>
        <v>0</v>
      </c>
      <c r="N21" s="82">
        <f>O21+P21+Q21+R21+S21+T21+W21+Z21</f>
        <v>0</v>
      </c>
      <c r="O21" s="102">
        <v>0</v>
      </c>
      <c r="P21" s="102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</row>
    <row r="22" spans="1:26" ht="15.75" hidden="1" customHeight="1" x14ac:dyDescent="0.25">
      <c r="A22" s="105" t="s">
        <v>18</v>
      </c>
      <c r="B22" s="231" t="s">
        <v>76</v>
      </c>
      <c r="C22" s="106"/>
      <c r="D22" s="106"/>
      <c r="E22" s="107"/>
      <c r="F22" s="108" t="s">
        <v>73</v>
      </c>
      <c r="G22" s="230">
        <v>224689500</v>
      </c>
      <c r="H22" s="109" t="e">
        <f t="shared" si="17"/>
        <v>#REF!</v>
      </c>
      <c r="I22" s="99">
        <f>I25+I28</f>
        <v>0</v>
      </c>
      <c r="J22" s="100" t="e">
        <f>#REF!+K22+L22+#REF!+#REF!+#REF!</f>
        <v>#REF!</v>
      </c>
      <c r="K22" s="109">
        <f t="shared" ref="K22:M24" si="19">K25+K28</f>
        <v>0</v>
      </c>
      <c r="L22" s="109">
        <f t="shared" si="19"/>
        <v>0</v>
      </c>
      <c r="M22" s="109">
        <f t="shared" si="19"/>
        <v>0</v>
      </c>
      <c r="N22" s="83"/>
      <c r="O22" s="102">
        <v>0</v>
      </c>
      <c r="P22" s="110">
        <v>0</v>
      </c>
      <c r="Q22" s="110"/>
      <c r="R22" s="84">
        <v>0</v>
      </c>
      <c r="S22" s="84">
        <v>0</v>
      </c>
      <c r="T22" s="84">
        <v>0</v>
      </c>
      <c r="U22" s="84"/>
      <c r="V22" s="84"/>
      <c r="W22" s="84">
        <v>0</v>
      </c>
      <c r="X22" s="84"/>
      <c r="Y22" s="84"/>
      <c r="Z22" s="84">
        <v>0</v>
      </c>
    </row>
    <row r="23" spans="1:26" ht="15" hidden="1" customHeight="1" x14ac:dyDescent="0.25">
      <c r="A23" s="111"/>
      <c r="B23" s="231"/>
      <c r="C23" s="106"/>
      <c r="D23" s="106"/>
      <c r="E23" s="107"/>
      <c r="F23" s="112" t="s">
        <v>74</v>
      </c>
      <c r="G23" s="230"/>
      <c r="H23" s="109" t="e">
        <f t="shared" si="17"/>
        <v>#REF!</v>
      </c>
      <c r="I23" s="99">
        <f>I26+I29</f>
        <v>600000</v>
      </c>
      <c r="J23" s="100" t="e">
        <f>#REF!+K23+L23+#REF!+#REF!+#REF!</f>
        <v>#REF!</v>
      </c>
      <c r="K23" s="109">
        <f t="shared" si="19"/>
        <v>0</v>
      </c>
      <c r="L23" s="109">
        <f t="shared" si="19"/>
        <v>0</v>
      </c>
      <c r="M23" s="109">
        <f t="shared" si="19"/>
        <v>270771370</v>
      </c>
      <c r="N23" s="83"/>
      <c r="O23" s="102">
        <v>0</v>
      </c>
      <c r="P23" s="110">
        <v>0</v>
      </c>
      <c r="Q23" s="110"/>
      <c r="R23" s="84">
        <v>0</v>
      </c>
      <c r="S23" s="84">
        <v>0</v>
      </c>
      <c r="T23" s="84">
        <v>0</v>
      </c>
      <c r="U23" s="84"/>
      <c r="V23" s="84"/>
      <c r="W23" s="84">
        <v>0</v>
      </c>
      <c r="X23" s="84"/>
      <c r="Y23" s="84"/>
      <c r="Z23" s="84">
        <v>0</v>
      </c>
    </row>
    <row r="24" spans="1:26" ht="30" hidden="1" customHeight="1" x14ac:dyDescent="0.25">
      <c r="A24" s="113"/>
      <c r="B24" s="231"/>
      <c r="C24" s="106"/>
      <c r="D24" s="106"/>
      <c r="E24" s="107"/>
      <c r="F24" s="112" t="s">
        <v>75</v>
      </c>
      <c r="G24" s="230"/>
      <c r="H24" s="109" t="e">
        <f t="shared" si="17"/>
        <v>#REF!</v>
      </c>
      <c r="I24" s="99">
        <f>I27+I30</f>
        <v>0</v>
      </c>
      <c r="J24" s="100" t="e">
        <f>#REF!+K24+L24+#REF!+#REF!+#REF!</f>
        <v>#REF!</v>
      </c>
      <c r="K24" s="109">
        <f t="shared" si="19"/>
        <v>0</v>
      </c>
      <c r="L24" s="109">
        <f t="shared" si="19"/>
        <v>0</v>
      </c>
      <c r="M24" s="109">
        <f t="shared" si="19"/>
        <v>0</v>
      </c>
      <c r="N24" s="83"/>
      <c r="O24" s="102">
        <v>0</v>
      </c>
      <c r="P24" s="110">
        <v>0</v>
      </c>
      <c r="Q24" s="110"/>
      <c r="R24" s="84">
        <v>0</v>
      </c>
      <c r="S24" s="84">
        <v>0</v>
      </c>
      <c r="T24" s="84">
        <v>0</v>
      </c>
      <c r="U24" s="84"/>
      <c r="V24" s="84"/>
      <c r="W24" s="84">
        <v>0</v>
      </c>
      <c r="X24" s="84"/>
      <c r="Y24" s="84"/>
      <c r="Z24" s="84">
        <v>0</v>
      </c>
    </row>
    <row r="25" spans="1:26" ht="0.75" hidden="1" customHeight="1" x14ac:dyDescent="0.25">
      <c r="A25" s="114" t="s">
        <v>77</v>
      </c>
      <c r="B25" s="227" t="s">
        <v>78</v>
      </c>
      <c r="C25" s="106"/>
      <c r="D25" s="106"/>
      <c r="E25" s="107"/>
      <c r="F25" s="108" t="s">
        <v>73</v>
      </c>
      <c r="G25" s="228"/>
      <c r="H25" s="109" t="e">
        <f t="shared" si="17"/>
        <v>#REF!</v>
      </c>
      <c r="I25" s="109">
        <v>0</v>
      </c>
      <c r="J25" s="100" t="e">
        <f>#REF!+K25+L25+#REF!+#REF!+#REF!</f>
        <v>#REF!</v>
      </c>
      <c r="K25" s="109">
        <v>0</v>
      </c>
      <c r="L25" s="109">
        <v>0</v>
      </c>
      <c r="M25" s="109">
        <v>0</v>
      </c>
      <c r="N25" s="83"/>
      <c r="O25" s="102">
        <v>0</v>
      </c>
      <c r="P25" s="110">
        <v>0</v>
      </c>
      <c r="Q25" s="110"/>
      <c r="R25" s="84">
        <v>0</v>
      </c>
      <c r="S25" s="84">
        <v>0</v>
      </c>
      <c r="T25" s="84">
        <v>0</v>
      </c>
      <c r="U25" s="84"/>
      <c r="V25" s="84"/>
      <c r="W25" s="84">
        <v>0</v>
      </c>
      <c r="X25" s="84"/>
      <c r="Y25" s="84"/>
      <c r="Z25" s="84">
        <v>0</v>
      </c>
    </row>
    <row r="26" spans="1:26" ht="15" hidden="1" customHeight="1" x14ac:dyDescent="0.25">
      <c r="A26" s="115"/>
      <c r="B26" s="227"/>
      <c r="C26" s="106"/>
      <c r="D26" s="106"/>
      <c r="E26" s="107"/>
      <c r="F26" s="112" t="s">
        <v>74</v>
      </c>
      <c r="G26" s="228"/>
      <c r="H26" s="109" t="e">
        <f t="shared" si="17"/>
        <v>#REF!</v>
      </c>
      <c r="I26" s="109">
        <v>600000</v>
      </c>
      <c r="J26" s="100" t="e">
        <f>#REF!+K26+L26+#REF!+#REF!+#REF!</f>
        <v>#REF!</v>
      </c>
      <c r="K26" s="109">
        <v>0</v>
      </c>
      <c r="L26" s="109">
        <v>0</v>
      </c>
      <c r="M26" s="109">
        <v>0</v>
      </c>
      <c r="N26" s="83"/>
      <c r="O26" s="102">
        <v>0</v>
      </c>
      <c r="P26" s="110">
        <v>0</v>
      </c>
      <c r="Q26" s="110"/>
      <c r="R26" s="84">
        <v>0</v>
      </c>
      <c r="S26" s="84">
        <v>0</v>
      </c>
      <c r="T26" s="84">
        <v>0</v>
      </c>
      <c r="U26" s="84"/>
      <c r="V26" s="84"/>
      <c r="W26" s="84">
        <v>0</v>
      </c>
      <c r="X26" s="84"/>
      <c r="Y26" s="84"/>
      <c r="Z26" s="84">
        <v>0</v>
      </c>
    </row>
    <row r="27" spans="1:26" ht="30" hidden="1" customHeight="1" x14ac:dyDescent="0.25">
      <c r="A27" s="116"/>
      <c r="B27" s="227"/>
      <c r="C27" s="106"/>
      <c r="D27" s="106"/>
      <c r="E27" s="107"/>
      <c r="F27" s="112" t="s">
        <v>75</v>
      </c>
      <c r="G27" s="228"/>
      <c r="H27" s="109" t="e">
        <f t="shared" si="17"/>
        <v>#REF!</v>
      </c>
      <c r="I27" s="109">
        <v>0</v>
      </c>
      <c r="J27" s="100" t="e">
        <f>#REF!+K27+L27+#REF!+#REF!+#REF!</f>
        <v>#REF!</v>
      </c>
      <c r="K27" s="109">
        <v>0</v>
      </c>
      <c r="L27" s="109">
        <v>0</v>
      </c>
      <c r="M27" s="109">
        <v>0</v>
      </c>
      <c r="N27" s="83"/>
      <c r="O27" s="102">
        <v>0</v>
      </c>
      <c r="P27" s="110">
        <v>0</v>
      </c>
      <c r="Q27" s="110"/>
      <c r="R27" s="84">
        <v>0</v>
      </c>
      <c r="S27" s="84">
        <v>0</v>
      </c>
      <c r="T27" s="84">
        <v>0</v>
      </c>
      <c r="U27" s="84"/>
      <c r="V27" s="84"/>
      <c r="W27" s="84">
        <v>0</v>
      </c>
      <c r="X27" s="84"/>
      <c r="Y27" s="84"/>
      <c r="Z27" s="84">
        <v>0</v>
      </c>
    </row>
    <row r="28" spans="1:26" ht="16.5" hidden="1" customHeight="1" x14ac:dyDescent="0.25">
      <c r="A28" s="114" t="s">
        <v>79</v>
      </c>
      <c r="B28" s="227" t="s">
        <v>80</v>
      </c>
      <c r="C28" s="106"/>
      <c r="D28" s="106"/>
      <c r="E28" s="117"/>
      <c r="F28" s="108" t="s">
        <v>73</v>
      </c>
      <c r="G28" s="228"/>
      <c r="H28" s="109" t="e">
        <f t="shared" si="17"/>
        <v>#REF!</v>
      </c>
      <c r="I28" s="109">
        <v>0</v>
      </c>
      <c r="J28" s="100" t="e">
        <f>#REF!+K28+L28+#REF!+#REF!+#REF!</f>
        <v>#REF!</v>
      </c>
      <c r="K28" s="109">
        <v>0</v>
      </c>
      <c r="L28" s="109">
        <v>0</v>
      </c>
      <c r="M28" s="109">
        <v>0</v>
      </c>
      <c r="N28" s="83"/>
      <c r="O28" s="102">
        <v>0</v>
      </c>
      <c r="P28" s="110">
        <v>0</v>
      </c>
      <c r="Q28" s="110"/>
      <c r="R28" s="84">
        <v>0</v>
      </c>
      <c r="S28" s="84">
        <v>0</v>
      </c>
      <c r="T28" s="84">
        <v>0</v>
      </c>
      <c r="U28" s="84"/>
      <c r="V28" s="84"/>
      <c r="W28" s="84">
        <v>0</v>
      </c>
      <c r="X28" s="84"/>
      <c r="Y28" s="84"/>
      <c r="Z28" s="84">
        <v>0</v>
      </c>
    </row>
    <row r="29" spans="1:26" ht="15" hidden="1" customHeight="1" x14ac:dyDescent="0.25">
      <c r="A29" s="115"/>
      <c r="B29" s="227"/>
      <c r="C29" s="106"/>
      <c r="D29" s="106"/>
      <c r="E29" s="117"/>
      <c r="F29" s="112" t="s">
        <v>74</v>
      </c>
      <c r="G29" s="228"/>
      <c r="H29" s="109" t="e">
        <f t="shared" si="17"/>
        <v>#REF!</v>
      </c>
      <c r="I29" s="109">
        <v>0</v>
      </c>
      <c r="J29" s="100" t="e">
        <f>#REF!+K29+L29+#REF!+#REF!+#REF!</f>
        <v>#REF!</v>
      </c>
      <c r="K29" s="109">
        <v>0</v>
      </c>
      <c r="L29" s="109">
        <v>0</v>
      </c>
      <c r="M29" s="109">
        <v>270771370</v>
      </c>
      <c r="N29" s="83"/>
      <c r="O29" s="102">
        <v>0</v>
      </c>
      <c r="P29" s="110">
        <v>0</v>
      </c>
      <c r="Q29" s="110"/>
      <c r="R29" s="84">
        <v>0</v>
      </c>
      <c r="S29" s="84">
        <v>0</v>
      </c>
      <c r="T29" s="84">
        <v>0</v>
      </c>
      <c r="U29" s="84"/>
      <c r="V29" s="84"/>
      <c r="W29" s="84">
        <v>0</v>
      </c>
      <c r="X29" s="84"/>
      <c r="Y29" s="84"/>
      <c r="Z29" s="84">
        <v>0</v>
      </c>
    </row>
    <row r="30" spans="1:26" ht="30" hidden="1" customHeight="1" x14ac:dyDescent="0.25">
      <c r="A30" s="116"/>
      <c r="B30" s="227"/>
      <c r="C30" s="106"/>
      <c r="D30" s="106"/>
      <c r="E30" s="117"/>
      <c r="F30" s="112" t="s">
        <v>75</v>
      </c>
      <c r="G30" s="228"/>
      <c r="H30" s="109" t="e">
        <f t="shared" si="17"/>
        <v>#REF!</v>
      </c>
      <c r="I30" s="109">
        <v>0</v>
      </c>
      <c r="J30" s="100" t="e">
        <f>#REF!+K30+L30+#REF!+#REF!+#REF!</f>
        <v>#REF!</v>
      </c>
      <c r="K30" s="109">
        <v>0</v>
      </c>
      <c r="L30" s="109">
        <v>0</v>
      </c>
      <c r="M30" s="109">
        <v>0</v>
      </c>
      <c r="N30" s="83"/>
      <c r="O30" s="102">
        <v>0</v>
      </c>
      <c r="P30" s="110">
        <v>0</v>
      </c>
      <c r="Q30" s="110"/>
      <c r="R30" s="84">
        <v>0</v>
      </c>
      <c r="S30" s="84">
        <v>0</v>
      </c>
      <c r="T30" s="84">
        <v>0</v>
      </c>
      <c r="U30" s="84"/>
      <c r="V30" s="84"/>
      <c r="W30" s="84">
        <v>0</v>
      </c>
      <c r="X30" s="84"/>
      <c r="Y30" s="84"/>
      <c r="Z30" s="84">
        <v>0</v>
      </c>
    </row>
    <row r="31" spans="1:26" ht="15" hidden="1" customHeight="1" x14ac:dyDescent="0.25">
      <c r="A31" s="114" t="s">
        <v>81</v>
      </c>
      <c r="B31" s="229" t="s">
        <v>82</v>
      </c>
      <c r="C31" s="106"/>
      <c r="D31" s="106"/>
      <c r="E31" s="107"/>
      <c r="F31" s="108" t="s">
        <v>73</v>
      </c>
      <c r="G31" s="230">
        <v>149116525.69999999</v>
      </c>
      <c r="H31" s="99" t="e">
        <f t="shared" si="17"/>
        <v>#REF!</v>
      </c>
      <c r="I31" s="99" t="e">
        <f>#REF!+I37</f>
        <v>#REF!</v>
      </c>
      <c r="J31" s="100" t="e">
        <f>#REF!+K31+L31+#REF!+#REF!+#REF!</f>
        <v>#REF!</v>
      </c>
      <c r="K31" s="109">
        <f t="shared" ref="K31:M33" si="20">K37+K34</f>
        <v>0</v>
      </c>
      <c r="L31" s="109">
        <f t="shared" si="20"/>
        <v>0</v>
      </c>
      <c r="M31" s="109">
        <f t="shared" si="20"/>
        <v>0</v>
      </c>
      <c r="N31" s="83"/>
      <c r="O31" s="102">
        <v>0</v>
      </c>
      <c r="P31" s="110">
        <v>0</v>
      </c>
      <c r="Q31" s="110"/>
      <c r="R31" s="84">
        <v>0</v>
      </c>
      <c r="S31" s="84">
        <v>0</v>
      </c>
      <c r="T31" s="84">
        <v>0</v>
      </c>
      <c r="U31" s="84"/>
      <c r="V31" s="84"/>
      <c r="W31" s="84">
        <v>0</v>
      </c>
      <c r="X31" s="84"/>
      <c r="Y31" s="84"/>
      <c r="Z31" s="84">
        <v>0</v>
      </c>
    </row>
    <row r="32" spans="1:26" ht="15.75" hidden="1" customHeight="1" x14ac:dyDescent="0.25">
      <c r="A32" s="115"/>
      <c r="B32" s="229"/>
      <c r="C32" s="106"/>
      <c r="D32" s="106"/>
      <c r="E32" s="107"/>
      <c r="F32" s="112" t="s">
        <v>74</v>
      </c>
      <c r="G32" s="230"/>
      <c r="H32" s="99" t="e">
        <f t="shared" si="17"/>
        <v>#REF!</v>
      </c>
      <c r="I32" s="99" t="e">
        <f>#REF!+I38</f>
        <v>#REF!</v>
      </c>
      <c r="J32" s="100" t="e">
        <f>#REF!+K32+L32+#REF!+#REF!+#REF!</f>
        <v>#REF!</v>
      </c>
      <c r="K32" s="109">
        <f t="shared" si="20"/>
        <v>0</v>
      </c>
      <c r="L32" s="109">
        <f t="shared" si="20"/>
        <v>0</v>
      </c>
      <c r="M32" s="109">
        <f t="shared" si="20"/>
        <v>148000000</v>
      </c>
      <c r="N32" s="83"/>
      <c r="O32" s="102">
        <v>0</v>
      </c>
      <c r="P32" s="110">
        <v>0</v>
      </c>
      <c r="Q32" s="110"/>
      <c r="R32" s="84">
        <v>0</v>
      </c>
      <c r="S32" s="84">
        <v>0</v>
      </c>
      <c r="T32" s="84">
        <v>0</v>
      </c>
      <c r="U32" s="84"/>
      <c r="V32" s="84"/>
      <c r="W32" s="84">
        <v>0</v>
      </c>
      <c r="X32" s="84"/>
      <c r="Y32" s="84"/>
      <c r="Z32" s="84">
        <v>0</v>
      </c>
    </row>
    <row r="33" spans="1:26" ht="30" hidden="1" customHeight="1" x14ac:dyDescent="0.25">
      <c r="A33" s="116"/>
      <c r="B33" s="229"/>
      <c r="C33" s="106"/>
      <c r="D33" s="106"/>
      <c r="E33" s="107"/>
      <c r="F33" s="112" t="s">
        <v>75</v>
      </c>
      <c r="G33" s="230"/>
      <c r="H33" s="99" t="e">
        <f t="shared" si="17"/>
        <v>#REF!</v>
      </c>
      <c r="I33" s="99" t="e">
        <f>#REF!+I39</f>
        <v>#REF!</v>
      </c>
      <c r="J33" s="100" t="e">
        <f>#REF!+K33+L33+#REF!+#REF!+#REF!</f>
        <v>#REF!</v>
      </c>
      <c r="K33" s="109">
        <f t="shared" si="20"/>
        <v>0</v>
      </c>
      <c r="L33" s="109">
        <f t="shared" si="20"/>
        <v>0</v>
      </c>
      <c r="M33" s="109">
        <f t="shared" si="20"/>
        <v>0</v>
      </c>
      <c r="N33" s="83"/>
      <c r="O33" s="102">
        <v>0</v>
      </c>
      <c r="P33" s="110">
        <v>0</v>
      </c>
      <c r="Q33" s="110"/>
      <c r="R33" s="84">
        <v>0</v>
      </c>
      <c r="S33" s="84">
        <v>0</v>
      </c>
      <c r="T33" s="84">
        <v>0</v>
      </c>
      <c r="U33" s="84"/>
      <c r="V33" s="84"/>
      <c r="W33" s="84">
        <v>0</v>
      </c>
      <c r="X33" s="84"/>
      <c r="Y33" s="84"/>
      <c r="Z33" s="84">
        <v>0</v>
      </c>
    </row>
    <row r="34" spans="1:26" ht="15.75" hidden="1" customHeight="1" x14ac:dyDescent="0.25">
      <c r="A34" s="114" t="s">
        <v>83</v>
      </c>
      <c r="B34" s="227" t="s">
        <v>84</v>
      </c>
      <c r="C34" s="106"/>
      <c r="D34" s="106"/>
      <c r="E34" s="107"/>
      <c r="F34" s="108" t="s">
        <v>73</v>
      </c>
      <c r="G34" s="230">
        <v>3106025.7</v>
      </c>
      <c r="H34" s="109" t="e">
        <f t="shared" si="17"/>
        <v>#REF!</v>
      </c>
      <c r="I34" s="109">
        <v>0</v>
      </c>
      <c r="J34" s="100" t="e">
        <f>#REF!+K34+L34+#REF!+#REF!+#REF!</f>
        <v>#REF!</v>
      </c>
      <c r="K34" s="109">
        <v>0</v>
      </c>
      <c r="L34" s="109">
        <v>0</v>
      </c>
      <c r="M34" s="109">
        <v>0</v>
      </c>
      <c r="N34" s="83"/>
      <c r="O34" s="102">
        <v>0</v>
      </c>
      <c r="P34" s="110">
        <v>0</v>
      </c>
      <c r="Q34" s="110"/>
      <c r="R34" s="84">
        <v>0</v>
      </c>
      <c r="S34" s="84">
        <v>0</v>
      </c>
      <c r="T34" s="84">
        <v>0</v>
      </c>
      <c r="U34" s="84"/>
      <c r="V34" s="84"/>
      <c r="W34" s="84">
        <v>0</v>
      </c>
      <c r="X34" s="84"/>
      <c r="Y34" s="84"/>
      <c r="Z34" s="84">
        <v>0</v>
      </c>
    </row>
    <row r="35" spans="1:26" ht="15" hidden="1" customHeight="1" x14ac:dyDescent="0.25">
      <c r="A35" s="115"/>
      <c r="B35" s="227"/>
      <c r="C35" s="106"/>
      <c r="D35" s="106"/>
      <c r="E35" s="107"/>
      <c r="F35" s="112" t="s">
        <v>74</v>
      </c>
      <c r="G35" s="230"/>
      <c r="H35" s="109" t="e">
        <f t="shared" si="17"/>
        <v>#REF!</v>
      </c>
      <c r="I35" s="109">
        <f>740211.68-600000+264390.08</f>
        <v>404601.76000000007</v>
      </c>
      <c r="J35" s="100" t="e">
        <f>#REF!+K35+L35+#REF!+#REF!+#REF!</f>
        <v>#REF!</v>
      </c>
      <c r="K35" s="109">
        <v>0</v>
      </c>
      <c r="L35" s="109">
        <v>0</v>
      </c>
      <c r="M35" s="109">
        <v>0</v>
      </c>
      <c r="N35" s="83"/>
      <c r="O35" s="102">
        <v>0</v>
      </c>
      <c r="P35" s="110">
        <v>0</v>
      </c>
      <c r="Q35" s="110"/>
      <c r="R35" s="84">
        <v>0</v>
      </c>
      <c r="S35" s="84">
        <v>0</v>
      </c>
      <c r="T35" s="84">
        <v>0</v>
      </c>
      <c r="U35" s="84"/>
      <c r="V35" s="84"/>
      <c r="W35" s="84">
        <v>0</v>
      </c>
      <c r="X35" s="84"/>
      <c r="Y35" s="84"/>
      <c r="Z35" s="84">
        <v>0</v>
      </c>
    </row>
    <row r="36" spans="1:26" ht="30" hidden="1" customHeight="1" x14ac:dyDescent="0.25">
      <c r="A36" s="116"/>
      <c r="B36" s="227"/>
      <c r="C36" s="106"/>
      <c r="D36" s="106"/>
      <c r="E36" s="107"/>
      <c r="F36" s="112" t="s">
        <v>75</v>
      </c>
      <c r="G36" s="230"/>
      <c r="H36" s="109" t="e">
        <f t="shared" si="17"/>
        <v>#REF!</v>
      </c>
      <c r="I36" s="109">
        <v>0</v>
      </c>
      <c r="J36" s="100" t="e">
        <f>#REF!+K36+L36+#REF!+#REF!+#REF!</f>
        <v>#REF!</v>
      </c>
      <c r="K36" s="109">
        <v>0</v>
      </c>
      <c r="L36" s="109">
        <v>0</v>
      </c>
      <c r="M36" s="109">
        <v>0</v>
      </c>
      <c r="N36" s="83"/>
      <c r="O36" s="102">
        <v>0</v>
      </c>
      <c r="P36" s="110">
        <v>0</v>
      </c>
      <c r="Q36" s="110"/>
      <c r="R36" s="84">
        <v>0</v>
      </c>
      <c r="S36" s="84">
        <v>0</v>
      </c>
      <c r="T36" s="84">
        <v>0</v>
      </c>
      <c r="U36" s="84"/>
      <c r="V36" s="84"/>
      <c r="W36" s="84">
        <v>0</v>
      </c>
      <c r="X36" s="84"/>
      <c r="Y36" s="84"/>
      <c r="Z36" s="84">
        <v>0</v>
      </c>
    </row>
    <row r="37" spans="1:26" ht="15" hidden="1" customHeight="1" x14ac:dyDescent="0.25">
      <c r="A37" s="114" t="s">
        <v>85</v>
      </c>
      <c r="B37" s="227" t="s">
        <v>86</v>
      </c>
      <c r="C37" s="106"/>
      <c r="D37" s="106"/>
      <c r="E37" s="107"/>
      <c r="F37" s="108" t="s">
        <v>73</v>
      </c>
      <c r="G37" s="228"/>
      <c r="H37" s="109" t="e">
        <f t="shared" si="17"/>
        <v>#REF!</v>
      </c>
      <c r="I37" s="109">
        <f>I40+I43+I43</f>
        <v>0</v>
      </c>
      <c r="J37" s="100" t="e">
        <f>#REF!+K37+L37+#REF!+#REF!+#REF!</f>
        <v>#REF!</v>
      </c>
      <c r="K37" s="109">
        <v>0</v>
      </c>
      <c r="L37" s="109">
        <v>0</v>
      </c>
      <c r="M37" s="109">
        <v>0</v>
      </c>
      <c r="N37" s="83"/>
      <c r="O37" s="102">
        <v>0</v>
      </c>
      <c r="P37" s="110">
        <v>0</v>
      </c>
      <c r="Q37" s="110"/>
      <c r="R37" s="84">
        <v>0</v>
      </c>
      <c r="S37" s="84">
        <v>0</v>
      </c>
      <c r="T37" s="84">
        <v>0</v>
      </c>
      <c r="U37" s="84"/>
      <c r="V37" s="84"/>
      <c r="W37" s="84">
        <v>0</v>
      </c>
      <c r="X37" s="84"/>
      <c r="Y37" s="84"/>
      <c r="Z37" s="84">
        <v>0</v>
      </c>
    </row>
    <row r="38" spans="1:26" ht="15.75" hidden="1" customHeight="1" x14ac:dyDescent="0.25">
      <c r="A38" s="115"/>
      <c r="B38" s="227"/>
      <c r="C38" s="106"/>
      <c r="D38" s="106"/>
      <c r="E38" s="107"/>
      <c r="F38" s="112" t="s">
        <v>74</v>
      </c>
      <c r="G38" s="228"/>
      <c r="H38" s="109" t="e">
        <f t="shared" si="17"/>
        <v>#REF!</v>
      </c>
      <c r="I38" s="109">
        <v>0</v>
      </c>
      <c r="J38" s="100" t="e">
        <f>#REF!+K38+L38+#REF!+#REF!+#REF!</f>
        <v>#REF!</v>
      </c>
      <c r="K38" s="109">
        <v>0</v>
      </c>
      <c r="L38" s="109">
        <v>0</v>
      </c>
      <c r="M38" s="109">
        <v>148000000</v>
      </c>
      <c r="N38" s="83"/>
      <c r="O38" s="102">
        <v>0</v>
      </c>
      <c r="P38" s="110">
        <v>0</v>
      </c>
      <c r="Q38" s="110"/>
      <c r="R38" s="84">
        <v>0</v>
      </c>
      <c r="S38" s="84">
        <v>0</v>
      </c>
      <c r="T38" s="84">
        <v>0</v>
      </c>
      <c r="U38" s="84"/>
      <c r="V38" s="84"/>
      <c r="W38" s="84">
        <v>0</v>
      </c>
      <c r="X38" s="84"/>
      <c r="Y38" s="84"/>
      <c r="Z38" s="84">
        <v>0</v>
      </c>
    </row>
    <row r="39" spans="1:26" ht="30" hidden="1" customHeight="1" x14ac:dyDescent="0.25">
      <c r="A39" s="116"/>
      <c r="B39" s="227"/>
      <c r="C39" s="106"/>
      <c r="D39" s="106"/>
      <c r="E39" s="107"/>
      <c r="F39" s="112" t="s">
        <v>75</v>
      </c>
      <c r="G39" s="228"/>
      <c r="H39" s="109" t="e">
        <f t="shared" si="17"/>
        <v>#REF!</v>
      </c>
      <c r="I39" s="109">
        <v>0</v>
      </c>
      <c r="J39" s="100" t="e">
        <f>#REF!+K39+L39+#REF!+#REF!+#REF!</f>
        <v>#REF!</v>
      </c>
      <c r="K39" s="109">
        <v>0</v>
      </c>
      <c r="L39" s="109">
        <v>0</v>
      </c>
      <c r="M39" s="109">
        <v>0</v>
      </c>
      <c r="N39" s="83"/>
      <c r="O39" s="102">
        <v>0</v>
      </c>
      <c r="P39" s="110">
        <v>0</v>
      </c>
      <c r="Q39" s="110"/>
      <c r="R39" s="84">
        <v>0</v>
      </c>
      <c r="S39" s="84">
        <v>0</v>
      </c>
      <c r="T39" s="84">
        <v>0</v>
      </c>
      <c r="U39" s="84"/>
      <c r="V39" s="84"/>
      <c r="W39" s="84">
        <v>0</v>
      </c>
      <c r="X39" s="84"/>
      <c r="Y39" s="84"/>
      <c r="Z39" s="84">
        <v>0</v>
      </c>
    </row>
    <row r="40" spans="1:26" ht="16.5" hidden="1" customHeight="1" x14ac:dyDescent="0.25">
      <c r="A40" s="114" t="s">
        <v>87</v>
      </c>
      <c r="B40" s="231" t="s">
        <v>88</v>
      </c>
      <c r="C40" s="106"/>
      <c r="D40" s="106"/>
      <c r="E40" s="107"/>
      <c r="F40" s="108" t="s">
        <v>73</v>
      </c>
      <c r="G40" s="230">
        <v>6500000</v>
      </c>
      <c r="H40" s="109" t="e">
        <f t="shared" si="17"/>
        <v>#REF!</v>
      </c>
      <c r="I40" s="109">
        <v>0</v>
      </c>
      <c r="J40" s="100" t="e">
        <f>#REF!+K40+L40+#REF!+#REF!+#REF!</f>
        <v>#REF!</v>
      </c>
      <c r="K40" s="109">
        <v>0</v>
      </c>
      <c r="L40" s="109">
        <v>0</v>
      </c>
      <c r="M40" s="109">
        <v>0</v>
      </c>
      <c r="N40" s="83"/>
      <c r="O40" s="102">
        <v>0</v>
      </c>
      <c r="P40" s="110">
        <v>0</v>
      </c>
      <c r="Q40" s="110"/>
      <c r="R40" s="84">
        <v>0</v>
      </c>
      <c r="S40" s="84">
        <v>0</v>
      </c>
      <c r="T40" s="84">
        <v>0</v>
      </c>
      <c r="U40" s="84"/>
      <c r="V40" s="84"/>
      <c r="W40" s="84">
        <v>0</v>
      </c>
      <c r="X40" s="84"/>
      <c r="Y40" s="84"/>
      <c r="Z40" s="84">
        <v>0</v>
      </c>
    </row>
    <row r="41" spans="1:26" ht="16.5" hidden="1" customHeight="1" x14ac:dyDescent="0.25">
      <c r="A41" s="115"/>
      <c r="B41" s="231"/>
      <c r="C41" s="106"/>
      <c r="D41" s="106"/>
      <c r="E41" s="107"/>
      <c r="F41" s="112" t="s">
        <v>74</v>
      </c>
      <c r="G41" s="230"/>
      <c r="H41" s="109" t="e">
        <f t="shared" si="17"/>
        <v>#REF!</v>
      </c>
      <c r="I41" s="109">
        <v>0</v>
      </c>
      <c r="J41" s="100" t="e">
        <f>#REF!+K41+L41+#REF!+#REF!+#REF!</f>
        <v>#REF!</v>
      </c>
      <c r="K41" s="109">
        <v>0</v>
      </c>
      <c r="L41" s="109">
        <v>0</v>
      </c>
      <c r="M41" s="109">
        <v>500000</v>
      </c>
      <c r="N41" s="83"/>
      <c r="O41" s="102">
        <v>0</v>
      </c>
      <c r="P41" s="110">
        <v>0</v>
      </c>
      <c r="Q41" s="110"/>
      <c r="R41" s="84">
        <v>0</v>
      </c>
      <c r="S41" s="84">
        <v>0</v>
      </c>
      <c r="T41" s="84">
        <v>0</v>
      </c>
      <c r="U41" s="84"/>
      <c r="V41" s="84"/>
      <c r="W41" s="84">
        <v>0</v>
      </c>
      <c r="X41" s="84"/>
      <c r="Y41" s="84"/>
      <c r="Z41" s="84">
        <v>0</v>
      </c>
    </row>
    <row r="42" spans="1:26" ht="30" hidden="1" customHeight="1" x14ac:dyDescent="0.25">
      <c r="A42" s="116"/>
      <c r="B42" s="231"/>
      <c r="C42" s="106"/>
      <c r="D42" s="106"/>
      <c r="E42" s="107"/>
      <c r="F42" s="112" t="s">
        <v>75</v>
      </c>
      <c r="G42" s="230"/>
      <c r="H42" s="109" t="e">
        <f t="shared" si="17"/>
        <v>#REF!</v>
      </c>
      <c r="I42" s="109">
        <v>0</v>
      </c>
      <c r="J42" s="100" t="e">
        <f>#REF!+K42+L42+#REF!+#REF!+#REF!</f>
        <v>#REF!</v>
      </c>
      <c r="K42" s="109">
        <v>0</v>
      </c>
      <c r="L42" s="109">
        <v>0</v>
      </c>
      <c r="M42" s="109">
        <v>0</v>
      </c>
      <c r="N42" s="83"/>
      <c r="O42" s="102">
        <v>0</v>
      </c>
      <c r="P42" s="110">
        <v>0</v>
      </c>
      <c r="Q42" s="110"/>
      <c r="R42" s="84">
        <v>0</v>
      </c>
      <c r="S42" s="84">
        <v>0</v>
      </c>
      <c r="T42" s="84">
        <v>0</v>
      </c>
      <c r="U42" s="84"/>
      <c r="V42" s="84"/>
      <c r="W42" s="84">
        <v>0</v>
      </c>
      <c r="X42" s="84"/>
      <c r="Y42" s="84"/>
      <c r="Z42" s="84">
        <v>0</v>
      </c>
    </row>
    <row r="43" spans="1:26" ht="15.75" hidden="1" customHeight="1" x14ac:dyDescent="0.25">
      <c r="A43" s="114" t="s">
        <v>89</v>
      </c>
      <c r="B43" s="231" t="s">
        <v>90</v>
      </c>
      <c r="C43" s="106"/>
      <c r="D43" s="106"/>
      <c r="E43" s="107"/>
      <c r="F43" s="108" t="s">
        <v>73</v>
      </c>
      <c r="G43" s="230">
        <v>2000000</v>
      </c>
      <c r="H43" s="109" t="e">
        <f t="shared" si="17"/>
        <v>#REF!</v>
      </c>
      <c r="I43" s="109">
        <v>0</v>
      </c>
      <c r="J43" s="100" t="e">
        <f>#REF!+K43+L43+#REF!+#REF!+#REF!</f>
        <v>#REF!</v>
      </c>
      <c r="K43" s="109">
        <v>0</v>
      </c>
      <c r="L43" s="109">
        <v>0</v>
      </c>
      <c r="M43" s="109">
        <v>0</v>
      </c>
      <c r="N43" s="83"/>
      <c r="O43" s="102">
        <v>0</v>
      </c>
      <c r="P43" s="110">
        <v>0</v>
      </c>
      <c r="Q43" s="110"/>
      <c r="R43" s="84">
        <v>0</v>
      </c>
      <c r="S43" s="84">
        <v>0</v>
      </c>
      <c r="T43" s="84">
        <v>0</v>
      </c>
      <c r="U43" s="84"/>
      <c r="V43" s="84"/>
      <c r="W43" s="84">
        <v>0</v>
      </c>
      <c r="X43" s="84"/>
      <c r="Y43" s="84"/>
      <c r="Z43" s="84">
        <v>0</v>
      </c>
    </row>
    <row r="44" spans="1:26" ht="15" hidden="1" customHeight="1" x14ac:dyDescent="0.25">
      <c r="A44" s="115"/>
      <c r="B44" s="231"/>
      <c r="C44" s="106"/>
      <c r="D44" s="106"/>
      <c r="E44" s="107"/>
      <c r="F44" s="112" t="s">
        <v>74</v>
      </c>
      <c r="G44" s="230"/>
      <c r="H44" s="109" t="e">
        <f t="shared" si="17"/>
        <v>#REF!</v>
      </c>
      <c r="I44" s="109">
        <v>0</v>
      </c>
      <c r="J44" s="100" t="e">
        <f>#REF!+K44+L44+#REF!+#REF!+#REF!</f>
        <v>#REF!</v>
      </c>
      <c r="K44" s="109">
        <v>0</v>
      </c>
      <c r="L44" s="109">
        <v>0</v>
      </c>
      <c r="M44" s="109">
        <v>0</v>
      </c>
      <c r="N44" s="83"/>
      <c r="O44" s="102">
        <v>0</v>
      </c>
      <c r="P44" s="110">
        <v>0</v>
      </c>
      <c r="Q44" s="110"/>
      <c r="R44" s="84">
        <v>0</v>
      </c>
      <c r="S44" s="84">
        <v>0</v>
      </c>
      <c r="T44" s="84">
        <v>0</v>
      </c>
      <c r="U44" s="84"/>
      <c r="V44" s="84"/>
      <c r="W44" s="84">
        <v>0</v>
      </c>
      <c r="X44" s="84"/>
      <c r="Y44" s="84"/>
      <c r="Z44" s="84">
        <v>0</v>
      </c>
    </row>
    <row r="45" spans="1:26" ht="15" hidden="1" customHeight="1" x14ac:dyDescent="0.25">
      <c r="A45" s="116"/>
      <c r="B45" s="231"/>
      <c r="C45" s="106"/>
      <c r="D45" s="106"/>
      <c r="E45" s="107"/>
      <c r="F45" s="112" t="s">
        <v>75</v>
      </c>
      <c r="G45" s="230"/>
      <c r="H45" s="109" t="e">
        <f t="shared" si="17"/>
        <v>#REF!</v>
      </c>
      <c r="I45" s="109">
        <v>900000</v>
      </c>
      <c r="J45" s="100" t="e">
        <f>#REF!+K45+L45+#REF!+#REF!+#REF!</f>
        <v>#REF!</v>
      </c>
      <c r="K45" s="109">
        <v>1801177.96</v>
      </c>
      <c r="L45" s="109">
        <v>0</v>
      </c>
      <c r="M45" s="109">
        <v>0</v>
      </c>
      <c r="N45" s="83"/>
      <c r="O45" s="102">
        <v>0</v>
      </c>
      <c r="P45" s="110">
        <v>0</v>
      </c>
      <c r="Q45" s="110"/>
      <c r="R45" s="84">
        <v>0</v>
      </c>
      <c r="S45" s="84">
        <v>0</v>
      </c>
      <c r="T45" s="84">
        <v>0</v>
      </c>
      <c r="U45" s="84"/>
      <c r="V45" s="84"/>
      <c r="W45" s="84">
        <v>0</v>
      </c>
      <c r="X45" s="84"/>
      <c r="Y45" s="84"/>
      <c r="Z45" s="84">
        <v>0</v>
      </c>
    </row>
    <row r="46" spans="1:26" ht="5.25" hidden="1" customHeight="1" x14ac:dyDescent="0.25">
      <c r="A46" s="114" t="s">
        <v>81</v>
      </c>
      <c r="B46" s="231" t="s">
        <v>98</v>
      </c>
      <c r="C46" s="106"/>
      <c r="D46" s="106"/>
      <c r="E46" s="118"/>
      <c r="F46" s="108" t="s">
        <v>73</v>
      </c>
      <c r="G46" s="230">
        <v>82690000</v>
      </c>
      <c r="H46" s="99" t="e">
        <f t="shared" si="17"/>
        <v>#REF!</v>
      </c>
      <c r="I46" s="99" t="e">
        <f>+#REF!+#REF!+#REF!+#REF!</f>
        <v>#REF!</v>
      </c>
      <c r="J46" s="100" t="e">
        <f>#REF!+K46+L46+#REF!+#REF!+#REF!</f>
        <v>#REF!</v>
      </c>
      <c r="K46" s="109" t="e">
        <f>#REF!+#REF!+#REF!+#REF!+#REF!+#REF!+#REF!+#REF!+#REF!+#REF!+10922800.2</f>
        <v>#REF!</v>
      </c>
      <c r="L46" s="109">
        <v>6691200</v>
      </c>
      <c r="M46" s="109">
        <f>16305920</f>
        <v>16305920</v>
      </c>
      <c r="N46" s="83"/>
      <c r="O46" s="102">
        <v>0</v>
      </c>
      <c r="P46" s="110">
        <v>0</v>
      </c>
      <c r="Q46" s="110">
        <v>0</v>
      </c>
      <c r="R46" s="84">
        <v>0</v>
      </c>
      <c r="S46" s="84">
        <v>0</v>
      </c>
      <c r="T46" s="84">
        <v>0</v>
      </c>
      <c r="U46" s="84"/>
      <c r="V46" s="84"/>
      <c r="W46" s="84">
        <v>0</v>
      </c>
      <c r="X46" s="84"/>
      <c r="Y46" s="84"/>
      <c r="Z46" s="84">
        <v>0</v>
      </c>
    </row>
    <row r="47" spans="1:26" ht="12" hidden="1" customHeight="1" x14ac:dyDescent="0.25">
      <c r="A47" s="116"/>
      <c r="B47" s="241"/>
      <c r="C47" s="119"/>
      <c r="D47" s="119"/>
      <c r="E47" s="120"/>
      <c r="F47" s="112" t="s">
        <v>74</v>
      </c>
      <c r="G47" s="230"/>
      <c r="H47" s="99" t="e">
        <f t="shared" si="17"/>
        <v>#REF!</v>
      </c>
      <c r="I47" s="99" t="e">
        <f>+#REF!+#REF!+#REF!+#REF!</f>
        <v>#REF!</v>
      </c>
      <c r="J47" s="100" t="e">
        <f>#REF!+K47+L47+#REF!+#REF!+#REF!</f>
        <v>#REF!</v>
      </c>
      <c r="K47" s="109" t="e">
        <f>#REF!+#REF!+#REF!+#REF!+#REF!+#REF!+#REF!+#REF!+#REF!+#REF!+574884.22+199000.03-75574</f>
        <v>#REF!</v>
      </c>
      <c r="L47" s="109">
        <f>352168.42+33413.85</f>
        <v>385582.26999999996</v>
      </c>
      <c r="M47" s="109">
        <f>1811768.89</f>
        <v>1811768.89</v>
      </c>
      <c r="N47" s="83"/>
      <c r="O47" s="102">
        <v>0</v>
      </c>
      <c r="P47" s="110">
        <v>0</v>
      </c>
      <c r="Q47" s="110">
        <v>0</v>
      </c>
      <c r="R47" s="84">
        <v>0</v>
      </c>
      <c r="S47" s="84">
        <v>0</v>
      </c>
      <c r="T47" s="84">
        <v>0</v>
      </c>
      <c r="U47" s="84"/>
      <c r="V47" s="84"/>
      <c r="W47" s="84">
        <v>0</v>
      </c>
      <c r="X47" s="84"/>
      <c r="Y47" s="84"/>
      <c r="Z47" s="84">
        <v>0</v>
      </c>
    </row>
    <row r="48" spans="1:26" ht="19.5" customHeight="1" x14ac:dyDescent="0.3">
      <c r="A48" s="238" t="s">
        <v>140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40"/>
    </row>
    <row r="49" spans="1:29" ht="19.5" customHeight="1" x14ac:dyDescent="0.3">
      <c r="A49" s="208" t="s">
        <v>161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</row>
    <row r="50" spans="1:29" ht="17.25" customHeight="1" x14ac:dyDescent="0.3">
      <c r="A50" s="197">
        <v>2</v>
      </c>
      <c r="B50" s="198" t="s">
        <v>101</v>
      </c>
      <c r="C50" s="121"/>
      <c r="D50" s="121"/>
      <c r="E50" s="199" t="s">
        <v>102</v>
      </c>
      <c r="F50" s="122" t="s">
        <v>13</v>
      </c>
      <c r="G50" s="123"/>
      <c r="H50" s="124"/>
      <c r="I50" s="124"/>
      <c r="J50" s="125"/>
      <c r="K50" s="126"/>
      <c r="L50" s="126"/>
      <c r="M50" s="126"/>
      <c r="N50" s="79">
        <f>O50+P50+Q50+R50+S50+T50+U50+V50+W50+X50+Y50+Z50</f>
        <v>62869005.699999988</v>
      </c>
      <c r="O50" s="80">
        <f t="shared" ref="O50:Z50" si="21">O51+O52+O53+O54</f>
        <v>6987922.9100000001</v>
      </c>
      <c r="P50" s="157">
        <f t="shared" si="21"/>
        <v>8155138.79</v>
      </c>
      <c r="Q50" s="81">
        <f t="shared" si="21"/>
        <v>6418944.4000000004</v>
      </c>
      <c r="R50" s="81">
        <f t="shared" si="21"/>
        <v>6337044.4000000004</v>
      </c>
      <c r="S50" s="81">
        <f t="shared" si="21"/>
        <v>4371244.4000000004</v>
      </c>
      <c r="T50" s="81">
        <f t="shared" si="21"/>
        <v>4371244.4000000004</v>
      </c>
      <c r="U50" s="81">
        <f t="shared" si="21"/>
        <v>4371244.4000000004</v>
      </c>
      <c r="V50" s="81">
        <f t="shared" si="21"/>
        <v>4371244.4000000004</v>
      </c>
      <c r="W50" s="81">
        <f t="shared" si="21"/>
        <v>4371244.4000000004</v>
      </c>
      <c r="X50" s="81">
        <f t="shared" si="21"/>
        <v>4371244.4000000004</v>
      </c>
      <c r="Y50" s="81">
        <f t="shared" si="21"/>
        <v>4371244.4000000004</v>
      </c>
      <c r="Z50" s="81">
        <f t="shared" si="21"/>
        <v>4371244.4000000004</v>
      </c>
    </row>
    <row r="51" spans="1:29" ht="22.5" customHeight="1" x14ac:dyDescent="0.3">
      <c r="A51" s="197"/>
      <c r="B51" s="198"/>
      <c r="C51" s="121"/>
      <c r="D51" s="121"/>
      <c r="E51" s="199"/>
      <c r="F51" s="94" t="s">
        <v>14</v>
      </c>
      <c r="G51" s="123"/>
      <c r="H51" s="124"/>
      <c r="I51" s="124"/>
      <c r="J51" s="125"/>
      <c r="K51" s="126"/>
      <c r="L51" s="126"/>
      <c r="M51" s="126"/>
      <c r="N51" s="82">
        <f t="shared" ref="N51" si="22">O51+P51+Q51+R51+S51+T51+W51+Z51</f>
        <v>0</v>
      </c>
      <c r="O51" s="82">
        <f t="shared" ref="O51" si="23">P51+Q51+R51+S51+T51+W51+Z51+AA51</f>
        <v>0</v>
      </c>
      <c r="P51" s="82">
        <f t="shared" ref="P51" si="24">Q51+R51+S51+T51+W51+Z51+AA51+AB51</f>
        <v>0</v>
      </c>
      <c r="Q51" s="82">
        <f t="shared" ref="Q51" si="25">R51+S51+T51+W51+Z51+AA51+AB51+AC51</f>
        <v>0</v>
      </c>
      <c r="R51" s="82">
        <f t="shared" ref="R51" si="26">S51+T51+W51+Z51+AA51+AB51+AC51+AD51</f>
        <v>0</v>
      </c>
      <c r="S51" s="82">
        <f t="shared" ref="S51" si="27">T51+W51+Z51+AA51+AB51+AC51+AD51+AE51</f>
        <v>0</v>
      </c>
      <c r="T51" s="82">
        <f t="shared" ref="T51" si="28">W51+Z51+AA51+AB51+AC51+AD51+AE51+AF51</f>
        <v>0</v>
      </c>
      <c r="U51" s="82">
        <f t="shared" ref="U51" si="29">X51+AA51+AB51+AC51+AD51+AE51+AF51+AG51</f>
        <v>0</v>
      </c>
      <c r="V51" s="82">
        <f t="shared" ref="V51" si="30">Y51+AB51+AC51+AD51+AE51+AF51+AG51+AH51</f>
        <v>0</v>
      </c>
      <c r="W51" s="82">
        <f t="shared" ref="W51" si="31">Z51+AC51+AD51+AE51+AF51+AG51+AH51+AI51</f>
        <v>0</v>
      </c>
      <c r="X51" s="82">
        <f t="shared" ref="X51" si="32">AA51+AD51+AE51+AF51+AG51+AH51+AI51+AJ51</f>
        <v>0</v>
      </c>
      <c r="Y51" s="82">
        <f t="shared" ref="Y51" si="33">AB51+AE51+AF51+AG51+AH51+AI51+AJ51+AK51</f>
        <v>0</v>
      </c>
      <c r="Z51" s="82">
        <f t="shared" ref="Z51" si="34">AA51+AB51+AC51+AD51+AE51+AF51+AG51+AH51</f>
        <v>0</v>
      </c>
    </row>
    <row r="52" spans="1:29" ht="33.75" customHeight="1" x14ac:dyDescent="0.3">
      <c r="A52" s="197"/>
      <c r="B52" s="198"/>
      <c r="C52" s="127"/>
      <c r="D52" s="127"/>
      <c r="E52" s="199"/>
      <c r="F52" s="97" t="s">
        <v>15</v>
      </c>
      <c r="G52" s="127"/>
      <c r="H52" s="127"/>
      <c r="I52" s="127"/>
      <c r="J52" s="127"/>
      <c r="K52" s="127"/>
      <c r="L52" s="127"/>
      <c r="M52" s="127">
        <v>45126486.32</v>
      </c>
      <c r="N52" s="83">
        <f t="shared" ref="N52:N54" si="35">O52+P52+Q52+R52+S52+T52+W52+Z52</f>
        <v>9018100</v>
      </c>
      <c r="O52" s="83">
        <v>2329500</v>
      </c>
      <c r="P52" s="83">
        <v>2757000</v>
      </c>
      <c r="Q52" s="83">
        <v>1965800</v>
      </c>
      <c r="R52" s="83">
        <v>1965800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14"/>
    </row>
    <row r="53" spans="1:29" ht="29.25" customHeight="1" x14ac:dyDescent="0.3">
      <c r="A53" s="197"/>
      <c r="B53" s="198"/>
      <c r="C53" s="127"/>
      <c r="D53" s="127"/>
      <c r="E53" s="199"/>
      <c r="F53" s="97" t="s">
        <v>16</v>
      </c>
      <c r="G53" s="127"/>
      <c r="H53" s="127"/>
      <c r="I53" s="127"/>
      <c r="J53" s="127"/>
      <c r="K53" s="127"/>
      <c r="L53" s="127"/>
      <c r="M53" s="127"/>
      <c r="N53" s="85">
        <f>O53+P53+Q53+R53+S53+T53+U53+V53+W53+X53+Y53+Z53</f>
        <v>53850905.699999988</v>
      </c>
      <c r="O53" s="86">
        <v>4658422.91</v>
      </c>
      <c r="P53" s="86">
        <v>5398138.79</v>
      </c>
      <c r="Q53" s="87">
        <v>4453144.4000000004</v>
      </c>
      <c r="R53" s="85">
        <v>4371244.4000000004</v>
      </c>
      <c r="S53" s="85">
        <v>4371244.4000000004</v>
      </c>
      <c r="T53" s="85">
        <v>4371244.4000000004</v>
      </c>
      <c r="U53" s="85">
        <v>4371244.4000000004</v>
      </c>
      <c r="V53" s="85">
        <v>4371244.4000000004</v>
      </c>
      <c r="W53" s="85">
        <v>4371244.4000000004</v>
      </c>
      <c r="X53" s="85">
        <v>4371244.4000000004</v>
      </c>
      <c r="Y53" s="85">
        <v>4371244.4000000004</v>
      </c>
      <c r="Z53" s="85">
        <v>4371244.4000000004</v>
      </c>
    </row>
    <row r="54" spans="1:29" ht="47.25" customHeight="1" x14ac:dyDescent="0.3">
      <c r="A54" s="197"/>
      <c r="B54" s="198"/>
      <c r="C54" s="127"/>
      <c r="D54" s="127"/>
      <c r="E54" s="199"/>
      <c r="F54" s="128" t="s">
        <v>17</v>
      </c>
      <c r="G54" s="127"/>
      <c r="H54" s="127"/>
      <c r="I54" s="127"/>
      <c r="J54" s="127"/>
      <c r="K54" s="127"/>
      <c r="L54" s="127"/>
      <c r="M54" s="127">
        <v>45296180.18</v>
      </c>
      <c r="N54" s="88">
        <f t="shared" si="35"/>
        <v>0</v>
      </c>
      <c r="O54" s="88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</row>
    <row r="55" spans="1:29" ht="20.25" customHeight="1" x14ac:dyDescent="0.3">
      <c r="A55" s="238" t="s">
        <v>140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40"/>
    </row>
    <row r="56" spans="1:29" ht="18" customHeight="1" x14ac:dyDescent="0.3">
      <c r="A56" s="208" t="s">
        <v>160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</row>
    <row r="57" spans="1:29" ht="21" customHeight="1" x14ac:dyDescent="0.3">
      <c r="A57" s="200">
        <v>3</v>
      </c>
      <c r="B57" s="203" t="s">
        <v>103</v>
      </c>
      <c r="C57" s="127"/>
      <c r="D57" s="127"/>
      <c r="E57" s="205" t="s">
        <v>104</v>
      </c>
      <c r="F57" s="92" t="s">
        <v>13</v>
      </c>
      <c r="G57" s="127"/>
      <c r="H57" s="127"/>
      <c r="I57" s="127"/>
      <c r="J57" s="127"/>
      <c r="K57" s="127"/>
      <c r="L57" s="127"/>
      <c r="M57" s="127"/>
      <c r="N57" s="83">
        <f>N58+N59+N60+N61</f>
        <v>15687501.940000001</v>
      </c>
      <c r="O57" s="141">
        <f>O58+O59+O60+O61</f>
        <v>3426090.34</v>
      </c>
      <c r="P57" s="142">
        <f>P58+P59+P60+P61</f>
        <v>3680855.6</v>
      </c>
      <c r="Q57" s="142">
        <f t="shared" ref="Q57:Z57" si="36">Q58+Q59+Q60+Q61</f>
        <v>3680855.6</v>
      </c>
      <c r="R57" s="142">
        <f>R58+R59+R60+R61</f>
        <v>3680855.6</v>
      </c>
      <c r="S57" s="142">
        <f t="shared" si="36"/>
        <v>152355.6</v>
      </c>
      <c r="T57" s="142">
        <f t="shared" si="36"/>
        <v>152355.6</v>
      </c>
      <c r="U57" s="142">
        <f t="shared" si="36"/>
        <v>152355.6</v>
      </c>
      <c r="V57" s="142">
        <f t="shared" si="36"/>
        <v>152355.6</v>
      </c>
      <c r="W57" s="142">
        <f t="shared" si="36"/>
        <v>152355.6</v>
      </c>
      <c r="X57" s="142">
        <f t="shared" si="36"/>
        <v>152355.6</v>
      </c>
      <c r="Y57" s="142">
        <f t="shared" si="36"/>
        <v>152355.6</v>
      </c>
      <c r="Z57" s="142">
        <f t="shared" si="36"/>
        <v>152355.6</v>
      </c>
    </row>
    <row r="58" spans="1:29" ht="24" customHeight="1" x14ac:dyDescent="0.3">
      <c r="A58" s="201"/>
      <c r="B58" s="198"/>
      <c r="C58" s="127"/>
      <c r="D58" s="127"/>
      <c r="E58" s="206"/>
      <c r="F58" s="94" t="s">
        <v>14</v>
      </c>
      <c r="G58" s="127"/>
      <c r="H58" s="127"/>
      <c r="I58" s="127"/>
      <c r="J58" s="127"/>
      <c r="K58" s="127"/>
      <c r="L58" s="127"/>
      <c r="M58" s="127"/>
      <c r="N58" s="82">
        <f>O58+P58+Q58+R58+S58+T58+W58+Z58</f>
        <v>0</v>
      </c>
      <c r="O58" s="82">
        <f t="shared" ref="O58" si="37">P58+Q58+R58+S58+T58+W58+Z58+AA58</f>
        <v>0</v>
      </c>
      <c r="P58" s="82">
        <f t="shared" ref="P58" si="38">Q58+R58+S58+T58+W58+Z58+AA58+AB58</f>
        <v>0</v>
      </c>
      <c r="Q58" s="82">
        <f t="shared" ref="Q58" si="39">R58+S58+T58+W58+Z58+AA58+AB58+AC58</f>
        <v>0</v>
      </c>
      <c r="R58" s="82">
        <f t="shared" ref="R58" si="40">S58+T58+W58+Z58+AA58+AB58+AC58+AD58</f>
        <v>0</v>
      </c>
      <c r="S58" s="82">
        <f t="shared" ref="S58" si="41">T58+W58+Z58+AA58+AB58+AC58+AD58+AE58</f>
        <v>0</v>
      </c>
      <c r="T58" s="82">
        <f t="shared" ref="T58" si="42">W58+Z58+AA58+AB58+AC58+AD58+AE58+AF58</f>
        <v>0</v>
      </c>
      <c r="U58" s="82">
        <f t="shared" ref="U58" si="43">X58+AA58+AB58+AC58+AD58+AE58+AF58+AG58</f>
        <v>0</v>
      </c>
      <c r="V58" s="82">
        <f t="shared" ref="V58" si="44">Y58+AB58+AC58+AD58+AE58+AF58+AG58+AH58</f>
        <v>0</v>
      </c>
      <c r="W58" s="82">
        <f t="shared" ref="W58" si="45">Z58+AC58+AD58+AE58+AF58+AG58+AH58+AI58</f>
        <v>0</v>
      </c>
      <c r="X58" s="82">
        <f t="shared" ref="X58" si="46">AA58+AD58+AE58+AF58+AG58+AH58+AI58+AJ58</f>
        <v>0</v>
      </c>
      <c r="Y58" s="82">
        <f t="shared" ref="Y58" si="47">AB58+AE58+AF58+AG58+AH58+AI58+AJ58+AK58</f>
        <v>0</v>
      </c>
      <c r="Z58" s="82">
        <f t="shared" ref="Z58" si="48">AA58+AB58+AC58+AD58+AE58+AF58+AG58+AH58</f>
        <v>0</v>
      </c>
    </row>
    <row r="59" spans="1:29" ht="33.75" customHeight="1" x14ac:dyDescent="0.3">
      <c r="A59" s="201"/>
      <c r="B59" s="198"/>
      <c r="C59" s="140"/>
      <c r="D59" s="140"/>
      <c r="E59" s="206"/>
      <c r="F59" s="97" t="s">
        <v>15</v>
      </c>
      <c r="G59" s="127"/>
      <c r="H59" s="127"/>
      <c r="I59" s="127"/>
      <c r="J59" s="127"/>
      <c r="K59" s="127"/>
      <c r="L59" s="127"/>
      <c r="M59" s="127" t="e">
        <f>#REF!+#REF!</f>
        <v>#REF!</v>
      </c>
      <c r="N59" s="83">
        <f>O59+P59+Q59+R59+S59+T59+W59+Z59</f>
        <v>13937400</v>
      </c>
      <c r="O59" s="141">
        <v>3351900</v>
      </c>
      <c r="P59" s="141">
        <v>3528500</v>
      </c>
      <c r="Q59" s="141">
        <v>3528500</v>
      </c>
      <c r="R59" s="141">
        <v>3528500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C59" s="57"/>
    </row>
    <row r="60" spans="1:29" ht="21.75" customHeight="1" x14ac:dyDescent="0.3">
      <c r="A60" s="201"/>
      <c r="B60" s="198"/>
      <c r="C60" s="140"/>
      <c r="D60" s="140"/>
      <c r="E60" s="206"/>
      <c r="F60" s="97" t="s">
        <v>16</v>
      </c>
      <c r="G60" s="127"/>
      <c r="H60" s="127"/>
      <c r="I60" s="127"/>
      <c r="J60" s="127"/>
      <c r="K60" s="127"/>
      <c r="L60" s="127"/>
      <c r="M60" s="127"/>
      <c r="N60" s="83">
        <f>O60+P60+Q60+R60+S60+T60+U60+V60+W60+X60+Y60+Z60</f>
        <v>1750101.9400000004</v>
      </c>
      <c r="O60" s="141">
        <v>74190.34</v>
      </c>
      <c r="P60" s="141">
        <v>152355.6</v>
      </c>
      <c r="Q60" s="141">
        <v>152355.6</v>
      </c>
      <c r="R60" s="141">
        <v>152355.6</v>
      </c>
      <c r="S60" s="141">
        <v>152355.6</v>
      </c>
      <c r="T60" s="141">
        <v>152355.6</v>
      </c>
      <c r="U60" s="141">
        <v>152355.6</v>
      </c>
      <c r="V60" s="141">
        <v>152355.6</v>
      </c>
      <c r="W60" s="141">
        <v>152355.6</v>
      </c>
      <c r="X60" s="141">
        <v>152355.6</v>
      </c>
      <c r="Y60" s="141">
        <v>152355.6</v>
      </c>
      <c r="Z60" s="141">
        <v>152355.6</v>
      </c>
    </row>
    <row r="61" spans="1:29" ht="32.25" customHeight="1" x14ac:dyDescent="0.3">
      <c r="A61" s="202"/>
      <c r="B61" s="204"/>
      <c r="C61" s="140"/>
      <c r="D61" s="140"/>
      <c r="E61" s="207"/>
      <c r="F61" s="97" t="s">
        <v>17</v>
      </c>
      <c r="G61" s="127"/>
      <c r="H61" s="127"/>
      <c r="I61" s="127"/>
      <c r="J61" s="127"/>
      <c r="K61" s="127"/>
      <c r="L61" s="127"/>
      <c r="M61" s="127"/>
      <c r="N61" s="82">
        <f>O61+P61+Q61+R61+S61+T61+W61+Z61</f>
        <v>0</v>
      </c>
      <c r="O61" s="141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</row>
    <row r="62" spans="1:29" ht="22.5" customHeight="1" x14ac:dyDescent="0.3">
      <c r="A62" s="188" t="s">
        <v>117</v>
      </c>
      <c r="B62" s="189"/>
      <c r="C62" s="189"/>
      <c r="D62" s="189"/>
      <c r="E62" s="190"/>
      <c r="F62" s="143" t="s">
        <v>116</v>
      </c>
      <c r="G62" s="127"/>
      <c r="H62" s="127"/>
      <c r="I62" s="127"/>
      <c r="J62" s="127"/>
      <c r="K62" s="127"/>
      <c r="L62" s="127"/>
      <c r="M62" s="127"/>
      <c r="N62" s="83">
        <f>O62+P62+Q62+R62+S62+T62+U62+V62+W62+X62+Y62+Z62</f>
        <v>80331945.75</v>
      </c>
      <c r="O62" s="83">
        <f>O64+O65+O66</f>
        <v>11292173.92</v>
      </c>
      <c r="P62" s="83">
        <f>P64+P65+P66</f>
        <v>12733271.83</v>
      </c>
      <c r="Q62" s="83">
        <f>Q64+Q65</f>
        <v>10099800</v>
      </c>
      <c r="R62" s="83">
        <f>R64+R65+R66</f>
        <v>10017900</v>
      </c>
      <c r="S62" s="141">
        <f>S65</f>
        <v>4523600</v>
      </c>
      <c r="T62" s="141">
        <f t="shared" ref="T62:Z62" si="49">T65</f>
        <v>4523600</v>
      </c>
      <c r="U62" s="141">
        <f t="shared" si="49"/>
        <v>4523600</v>
      </c>
      <c r="V62" s="141">
        <f t="shared" si="49"/>
        <v>4523600</v>
      </c>
      <c r="W62" s="141">
        <f t="shared" si="49"/>
        <v>4523600</v>
      </c>
      <c r="X62" s="141">
        <f t="shared" si="49"/>
        <v>4523600</v>
      </c>
      <c r="Y62" s="141">
        <f t="shared" si="49"/>
        <v>4523600</v>
      </c>
      <c r="Z62" s="141">
        <f t="shared" si="49"/>
        <v>4523600</v>
      </c>
    </row>
    <row r="63" spans="1:29" ht="22.5" customHeight="1" x14ac:dyDescent="0.3">
      <c r="A63" s="191"/>
      <c r="B63" s="192"/>
      <c r="C63" s="192"/>
      <c r="D63" s="192"/>
      <c r="E63" s="193"/>
      <c r="F63" s="94" t="s">
        <v>14</v>
      </c>
      <c r="G63" s="127"/>
      <c r="H63" s="127"/>
      <c r="I63" s="127"/>
      <c r="J63" s="127"/>
      <c r="K63" s="127"/>
      <c r="L63" s="127"/>
      <c r="M63" s="127"/>
      <c r="N63" s="82">
        <f>O63+P63+Q63+R63+S63+T63+W63+Z63</f>
        <v>0</v>
      </c>
      <c r="O63" s="82">
        <f>P63+Q63+R63+S63+T63+W63+Z63+AA63</f>
        <v>0</v>
      </c>
      <c r="P63" s="82">
        <f>Q63+R63+S63+T63+W63+Z63+AA63+AB63</f>
        <v>0</v>
      </c>
      <c r="Q63" s="82">
        <f>R63+S63+T63+W63+Z63+AA63+AB63+AC63</f>
        <v>0</v>
      </c>
      <c r="R63" s="82">
        <f>S63+T63+W63+Z63+AA63+AB63+AC63+AD63</f>
        <v>0</v>
      </c>
      <c r="S63" s="82">
        <f>T63+W63+Z63+AA63+AB63+AC63+AD63+AE63</f>
        <v>0</v>
      </c>
      <c r="T63" s="82">
        <f>W63+Z63+AA63+AB63+AC63+AD63+AE63+AF63</f>
        <v>0</v>
      </c>
      <c r="U63" s="82">
        <f t="shared" ref="U63:Y63" si="50">X63+AA63+AB63+AC63+AD63+AE63+AF63+AG63</f>
        <v>0</v>
      </c>
      <c r="V63" s="82">
        <f t="shared" si="50"/>
        <v>0</v>
      </c>
      <c r="W63" s="82">
        <f t="shared" si="50"/>
        <v>0</v>
      </c>
      <c r="X63" s="82">
        <f t="shared" si="50"/>
        <v>0</v>
      </c>
      <c r="Y63" s="82">
        <f t="shared" si="50"/>
        <v>0</v>
      </c>
      <c r="Z63" s="82">
        <f t="shared" ref="Z63" si="51">AA63+AB63+AC63+AD63+AE63+AF63+AG63+AH63</f>
        <v>0</v>
      </c>
    </row>
    <row r="64" spans="1:29" ht="36" customHeight="1" x14ac:dyDescent="0.3">
      <c r="A64" s="191"/>
      <c r="B64" s="192"/>
      <c r="C64" s="192"/>
      <c r="D64" s="192"/>
      <c r="E64" s="193"/>
      <c r="F64" s="97" t="s">
        <v>15</v>
      </c>
      <c r="G64" s="127"/>
      <c r="H64" s="127"/>
      <c r="I64" s="127"/>
      <c r="J64" s="127"/>
      <c r="K64" s="127"/>
      <c r="L64" s="127"/>
      <c r="M64" s="127"/>
      <c r="N64" s="83">
        <f t="shared" ref="N64:Q65" si="52">N19+N52+N59</f>
        <v>22955500</v>
      </c>
      <c r="O64" s="83">
        <f t="shared" si="52"/>
        <v>5681400</v>
      </c>
      <c r="P64" s="83">
        <f>P19+P52+P59</f>
        <v>6285500</v>
      </c>
      <c r="Q64" s="83">
        <f t="shared" si="52"/>
        <v>5494300</v>
      </c>
      <c r="R64" s="83">
        <f t="shared" ref="R64:Z64" si="53">R19+R52+R59</f>
        <v>5494300</v>
      </c>
      <c r="S64" s="82">
        <f t="shared" si="53"/>
        <v>0</v>
      </c>
      <c r="T64" s="82">
        <f t="shared" si="53"/>
        <v>0</v>
      </c>
      <c r="U64" s="82">
        <f t="shared" si="53"/>
        <v>0</v>
      </c>
      <c r="V64" s="82">
        <f t="shared" si="53"/>
        <v>0</v>
      </c>
      <c r="W64" s="82">
        <f t="shared" si="53"/>
        <v>0</v>
      </c>
      <c r="X64" s="82">
        <f t="shared" si="53"/>
        <v>0</v>
      </c>
      <c r="Y64" s="82">
        <f t="shared" si="53"/>
        <v>0</v>
      </c>
      <c r="Z64" s="82">
        <f t="shared" si="53"/>
        <v>0</v>
      </c>
    </row>
    <row r="65" spans="1:26" ht="24.75" customHeight="1" x14ac:dyDescent="0.3">
      <c r="A65" s="191"/>
      <c r="B65" s="192"/>
      <c r="C65" s="192"/>
      <c r="D65" s="192"/>
      <c r="E65" s="193"/>
      <c r="F65" s="97" t="s">
        <v>16</v>
      </c>
      <c r="G65" s="127"/>
      <c r="H65" s="127"/>
      <c r="I65" s="127"/>
      <c r="J65" s="127"/>
      <c r="K65" s="127"/>
      <c r="L65" s="127"/>
      <c r="M65" s="127"/>
      <c r="N65" s="83">
        <f>O65+P65+Q65+R65+S65+T65+U65+V65+W65+X65+Y65+Z65</f>
        <v>57376445.75</v>
      </c>
      <c r="O65" s="83">
        <f t="shared" si="52"/>
        <v>5610773.9199999999</v>
      </c>
      <c r="P65" s="83">
        <f>P17+P53+P60</f>
        <v>6447771.8300000001</v>
      </c>
      <c r="Q65" s="83">
        <f t="shared" si="52"/>
        <v>4605500</v>
      </c>
      <c r="R65" s="83">
        <f t="shared" ref="R65" si="54">R20+R53+R60</f>
        <v>4523600</v>
      </c>
      <c r="S65" s="83">
        <f>R65</f>
        <v>4523600</v>
      </c>
      <c r="T65" s="83">
        <f t="shared" ref="T65:Z65" si="55">S65</f>
        <v>4523600</v>
      </c>
      <c r="U65" s="83">
        <f t="shared" si="55"/>
        <v>4523600</v>
      </c>
      <c r="V65" s="83">
        <f t="shared" si="55"/>
        <v>4523600</v>
      </c>
      <c r="W65" s="83">
        <f t="shared" si="55"/>
        <v>4523600</v>
      </c>
      <c r="X65" s="83">
        <f t="shared" si="55"/>
        <v>4523600</v>
      </c>
      <c r="Y65" s="83">
        <f t="shared" si="55"/>
        <v>4523600</v>
      </c>
      <c r="Z65" s="83">
        <f t="shared" si="55"/>
        <v>4523600</v>
      </c>
    </row>
    <row r="66" spans="1:26" ht="20.399999999999999" x14ac:dyDescent="0.3">
      <c r="A66" s="194"/>
      <c r="B66" s="195"/>
      <c r="C66" s="195"/>
      <c r="D66" s="195"/>
      <c r="E66" s="196"/>
      <c r="F66" s="97" t="s">
        <v>17</v>
      </c>
      <c r="G66" s="127"/>
      <c r="H66" s="127"/>
      <c r="I66" s="127"/>
      <c r="J66" s="127"/>
      <c r="K66" s="127"/>
      <c r="L66" s="127"/>
      <c r="M66" s="127"/>
      <c r="N66" s="82">
        <f>N21+N54+N61</f>
        <v>0</v>
      </c>
      <c r="O66" s="82">
        <f>O21+O54+O61</f>
        <v>0</v>
      </c>
      <c r="P66" s="82">
        <f t="shared" ref="P66:Z66" si="56">P21+P54+P61</f>
        <v>0</v>
      </c>
      <c r="Q66" s="82">
        <f t="shared" si="56"/>
        <v>0</v>
      </c>
      <c r="R66" s="82">
        <f t="shared" si="56"/>
        <v>0</v>
      </c>
      <c r="S66" s="82">
        <f t="shared" si="56"/>
        <v>0</v>
      </c>
      <c r="T66" s="82">
        <f t="shared" si="56"/>
        <v>0</v>
      </c>
      <c r="U66" s="82">
        <f t="shared" si="56"/>
        <v>0</v>
      </c>
      <c r="V66" s="82">
        <f t="shared" si="56"/>
        <v>0</v>
      </c>
      <c r="W66" s="82">
        <f t="shared" si="56"/>
        <v>0</v>
      </c>
      <c r="X66" s="82">
        <f t="shared" si="56"/>
        <v>0</v>
      </c>
      <c r="Y66" s="82">
        <f t="shared" si="56"/>
        <v>0</v>
      </c>
      <c r="Z66" s="82">
        <f t="shared" si="56"/>
        <v>0</v>
      </c>
    </row>
    <row r="67" spans="1:26" x14ac:dyDescent="0.3">
      <c r="A67" s="182"/>
      <c r="B67" s="175" t="s">
        <v>129</v>
      </c>
      <c r="C67" s="144"/>
      <c r="D67" s="144"/>
      <c r="E67" s="181"/>
      <c r="F67" s="97" t="s">
        <v>13</v>
      </c>
      <c r="G67" s="127"/>
      <c r="H67" s="127"/>
      <c r="I67" s="127"/>
      <c r="J67" s="127"/>
      <c r="K67" s="127"/>
      <c r="L67" s="127"/>
      <c r="M67" s="127"/>
      <c r="N67" s="142">
        <v>0</v>
      </c>
      <c r="O67" s="141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</row>
    <row r="68" spans="1:26" ht="17.25" customHeight="1" x14ac:dyDescent="0.3">
      <c r="A68" s="183"/>
      <c r="B68" s="179"/>
      <c r="C68" s="140"/>
      <c r="D68" s="140"/>
      <c r="E68" s="181"/>
      <c r="F68" s="94" t="s">
        <v>14</v>
      </c>
      <c r="G68" s="127"/>
      <c r="H68" s="127"/>
      <c r="I68" s="127"/>
      <c r="J68" s="127"/>
      <c r="K68" s="127"/>
      <c r="L68" s="127"/>
      <c r="M68" s="127"/>
      <c r="N68" s="142">
        <v>0</v>
      </c>
      <c r="O68" s="141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</row>
    <row r="69" spans="1:26" ht="30.6" x14ac:dyDescent="0.3">
      <c r="A69" s="183"/>
      <c r="B69" s="179"/>
      <c r="C69" s="140"/>
      <c r="D69" s="140"/>
      <c r="E69" s="181"/>
      <c r="F69" s="97" t="s">
        <v>15</v>
      </c>
      <c r="G69" s="127"/>
      <c r="H69" s="127"/>
      <c r="I69" s="127"/>
      <c r="J69" s="127"/>
      <c r="K69" s="127"/>
      <c r="L69" s="127"/>
      <c r="M69" s="127"/>
      <c r="N69" s="142">
        <v>0</v>
      </c>
      <c r="O69" s="141">
        <v>0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</row>
    <row r="70" spans="1:26" x14ac:dyDescent="0.3">
      <c r="A70" s="183"/>
      <c r="B70" s="179"/>
      <c r="C70" s="140"/>
      <c r="D70" s="140"/>
      <c r="E70" s="181"/>
      <c r="F70" s="97" t="s">
        <v>16</v>
      </c>
      <c r="G70" s="127"/>
      <c r="H70" s="127"/>
      <c r="I70" s="127"/>
      <c r="J70" s="127"/>
      <c r="K70" s="127"/>
      <c r="L70" s="127"/>
      <c r="M70" s="127"/>
      <c r="N70" s="142">
        <v>0</v>
      </c>
      <c r="O70" s="141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</row>
    <row r="71" spans="1:26" ht="20.399999999999999" x14ac:dyDescent="0.3">
      <c r="A71" s="184"/>
      <c r="B71" s="180"/>
      <c r="C71" s="140"/>
      <c r="D71" s="140"/>
      <c r="E71" s="181"/>
      <c r="F71" s="97" t="s">
        <v>17</v>
      </c>
      <c r="G71" s="127"/>
      <c r="H71" s="127"/>
      <c r="I71" s="127"/>
      <c r="J71" s="127"/>
      <c r="K71" s="127"/>
      <c r="L71" s="127"/>
      <c r="M71" s="127"/>
      <c r="N71" s="142">
        <v>0</v>
      </c>
      <c r="O71" s="141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</row>
    <row r="72" spans="1:26" x14ac:dyDescent="0.3">
      <c r="A72" s="145"/>
      <c r="B72" s="146" t="s">
        <v>130</v>
      </c>
      <c r="C72" s="127"/>
      <c r="D72" s="127"/>
      <c r="E72" s="147"/>
      <c r="F72" s="148"/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49">
        <v>0</v>
      </c>
      <c r="O72" s="150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9">
        <v>0</v>
      </c>
    </row>
    <row r="73" spans="1:26" ht="15" customHeight="1" x14ac:dyDescent="0.3">
      <c r="A73" s="171"/>
      <c r="B73" s="185" t="s">
        <v>131</v>
      </c>
      <c r="C73" s="140"/>
      <c r="D73" s="140"/>
      <c r="E73" s="173"/>
      <c r="F73" s="97" t="s">
        <v>13</v>
      </c>
      <c r="G73" s="127"/>
      <c r="H73" s="127"/>
      <c r="I73" s="127"/>
      <c r="J73" s="127"/>
      <c r="K73" s="127"/>
      <c r="L73" s="127"/>
      <c r="M73" s="127"/>
      <c r="N73" s="149">
        <v>0</v>
      </c>
      <c r="O73" s="150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9">
        <v>0</v>
      </c>
    </row>
    <row r="74" spans="1:26" ht="20.399999999999999" x14ac:dyDescent="0.3">
      <c r="A74" s="171"/>
      <c r="B74" s="186"/>
      <c r="C74" s="140"/>
      <c r="D74" s="140"/>
      <c r="E74" s="173"/>
      <c r="F74" s="94" t="s">
        <v>14</v>
      </c>
      <c r="G74" s="127"/>
      <c r="H74" s="127"/>
      <c r="I74" s="127"/>
      <c r="J74" s="127"/>
      <c r="K74" s="127"/>
      <c r="L74" s="127"/>
      <c r="M74" s="127"/>
      <c r="N74" s="149">
        <v>0</v>
      </c>
      <c r="O74" s="150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9">
        <v>0</v>
      </c>
    </row>
    <row r="75" spans="1:26" ht="30.6" x14ac:dyDescent="0.3">
      <c r="A75" s="171"/>
      <c r="B75" s="186"/>
      <c r="C75" s="140"/>
      <c r="D75" s="140"/>
      <c r="E75" s="173"/>
      <c r="F75" s="97" t="s">
        <v>15</v>
      </c>
      <c r="G75" s="127"/>
      <c r="H75" s="127"/>
      <c r="I75" s="127"/>
      <c r="J75" s="127"/>
      <c r="K75" s="127"/>
      <c r="L75" s="127"/>
      <c r="M75" s="127"/>
      <c r="N75" s="149">
        <v>0</v>
      </c>
      <c r="O75" s="150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9">
        <v>0</v>
      </c>
    </row>
    <row r="76" spans="1:26" ht="34.5" customHeight="1" x14ac:dyDescent="0.3">
      <c r="A76" s="171"/>
      <c r="B76" s="186"/>
      <c r="C76" s="140"/>
      <c r="D76" s="140"/>
      <c r="E76" s="173"/>
      <c r="F76" s="97" t="s">
        <v>16</v>
      </c>
      <c r="G76" s="127"/>
      <c r="H76" s="127"/>
      <c r="I76" s="127"/>
      <c r="J76" s="127"/>
      <c r="K76" s="127"/>
      <c r="L76" s="127"/>
      <c r="M76" s="127"/>
      <c r="N76" s="149">
        <v>0</v>
      </c>
      <c r="O76" s="150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</row>
    <row r="77" spans="1:26" ht="20.399999999999999" x14ac:dyDescent="0.3">
      <c r="A77" s="171"/>
      <c r="B77" s="187"/>
      <c r="C77" s="140"/>
      <c r="D77" s="140"/>
      <c r="E77" s="173"/>
      <c r="F77" s="97" t="s">
        <v>17</v>
      </c>
      <c r="G77" s="127"/>
      <c r="H77" s="127"/>
      <c r="I77" s="127"/>
      <c r="J77" s="127"/>
      <c r="K77" s="127"/>
      <c r="L77" s="127"/>
      <c r="M77" s="127"/>
      <c r="N77" s="149">
        <v>0</v>
      </c>
      <c r="O77" s="150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</row>
    <row r="78" spans="1:26" x14ac:dyDescent="0.3">
      <c r="A78" s="171"/>
      <c r="B78" s="174" t="s">
        <v>132</v>
      </c>
      <c r="C78" s="127"/>
      <c r="D78" s="127"/>
      <c r="E78" s="173"/>
      <c r="F78" s="97" t="s">
        <v>13</v>
      </c>
      <c r="G78" s="127"/>
      <c r="H78" s="127"/>
      <c r="I78" s="127"/>
      <c r="J78" s="127"/>
      <c r="K78" s="127"/>
      <c r="L78" s="127"/>
      <c r="M78" s="127"/>
      <c r="N78" s="149">
        <v>0</v>
      </c>
      <c r="O78" s="150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9">
        <v>0</v>
      </c>
    </row>
    <row r="79" spans="1:26" ht="20.399999999999999" x14ac:dyDescent="0.3">
      <c r="A79" s="171"/>
      <c r="B79" s="174"/>
      <c r="C79" s="127"/>
      <c r="D79" s="127"/>
      <c r="E79" s="173"/>
      <c r="F79" s="94" t="s">
        <v>14</v>
      </c>
      <c r="G79" s="127"/>
      <c r="H79" s="127"/>
      <c r="I79" s="127"/>
      <c r="J79" s="127"/>
      <c r="K79" s="127"/>
      <c r="L79" s="127"/>
      <c r="M79" s="127"/>
      <c r="N79" s="149">
        <v>0</v>
      </c>
      <c r="O79" s="150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9">
        <v>0</v>
      </c>
    </row>
    <row r="80" spans="1:26" ht="30.6" x14ac:dyDescent="0.3">
      <c r="A80" s="171"/>
      <c r="B80" s="174"/>
      <c r="C80" s="127"/>
      <c r="D80" s="127"/>
      <c r="E80" s="173"/>
      <c r="F80" s="97" t="s">
        <v>15</v>
      </c>
      <c r="G80" s="127"/>
      <c r="H80" s="127"/>
      <c r="I80" s="127"/>
      <c r="J80" s="127"/>
      <c r="K80" s="127"/>
      <c r="L80" s="127"/>
      <c r="M80" s="127"/>
      <c r="N80" s="149">
        <v>0</v>
      </c>
      <c r="O80" s="150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0</v>
      </c>
    </row>
    <row r="81" spans="1:26" x14ac:dyDescent="0.3">
      <c r="A81" s="171"/>
      <c r="B81" s="174"/>
      <c r="C81" s="127"/>
      <c r="D81" s="127"/>
      <c r="E81" s="173"/>
      <c r="F81" s="97" t="s">
        <v>16</v>
      </c>
      <c r="G81" s="127"/>
      <c r="H81" s="127"/>
      <c r="I81" s="127"/>
      <c r="J81" s="127"/>
      <c r="K81" s="127"/>
      <c r="L81" s="127"/>
      <c r="M81" s="127"/>
      <c r="N81" s="149">
        <v>0</v>
      </c>
      <c r="O81" s="150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9">
        <v>0</v>
      </c>
    </row>
    <row r="82" spans="1:26" ht="20.399999999999999" x14ac:dyDescent="0.3">
      <c r="A82" s="171"/>
      <c r="B82" s="174"/>
      <c r="C82" s="127"/>
      <c r="D82" s="127"/>
      <c r="E82" s="173"/>
      <c r="F82" s="97" t="s">
        <v>17</v>
      </c>
      <c r="G82" s="127"/>
      <c r="H82" s="127"/>
      <c r="I82" s="127"/>
      <c r="J82" s="127"/>
      <c r="K82" s="127"/>
      <c r="L82" s="127"/>
      <c r="M82" s="127"/>
      <c r="N82" s="149">
        <v>0</v>
      </c>
      <c r="O82" s="150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</row>
    <row r="83" spans="1:26" x14ac:dyDescent="0.3">
      <c r="A83" s="171"/>
      <c r="B83" s="174" t="s">
        <v>133</v>
      </c>
      <c r="C83" s="127"/>
      <c r="D83" s="127"/>
      <c r="E83" s="173"/>
      <c r="F83" s="97" t="s">
        <v>13</v>
      </c>
      <c r="G83" s="127"/>
      <c r="H83" s="127"/>
      <c r="I83" s="127"/>
      <c r="J83" s="127"/>
      <c r="K83" s="127"/>
      <c r="L83" s="127"/>
      <c r="M83" s="127"/>
      <c r="N83" s="149">
        <v>0</v>
      </c>
      <c r="O83" s="150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</row>
    <row r="84" spans="1:26" ht="20.399999999999999" x14ac:dyDescent="0.3">
      <c r="A84" s="171"/>
      <c r="B84" s="174"/>
      <c r="C84" s="127"/>
      <c r="D84" s="127"/>
      <c r="E84" s="173"/>
      <c r="F84" s="94" t="s">
        <v>14</v>
      </c>
      <c r="G84" s="127"/>
      <c r="H84" s="127"/>
      <c r="I84" s="127"/>
      <c r="J84" s="127"/>
      <c r="K84" s="127"/>
      <c r="L84" s="127"/>
      <c r="M84" s="127"/>
      <c r="N84" s="149">
        <v>0</v>
      </c>
      <c r="O84" s="150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</row>
    <row r="85" spans="1:26" ht="30.6" x14ac:dyDescent="0.3">
      <c r="A85" s="171"/>
      <c r="B85" s="174"/>
      <c r="C85" s="127"/>
      <c r="D85" s="127"/>
      <c r="E85" s="173"/>
      <c r="F85" s="97" t="s">
        <v>15</v>
      </c>
      <c r="G85" s="127"/>
      <c r="H85" s="127"/>
      <c r="I85" s="127"/>
      <c r="J85" s="127"/>
      <c r="K85" s="127"/>
      <c r="L85" s="127"/>
      <c r="M85" s="127"/>
      <c r="N85" s="149">
        <v>0</v>
      </c>
      <c r="O85" s="150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</row>
    <row r="86" spans="1:26" x14ac:dyDescent="0.3">
      <c r="A86" s="171"/>
      <c r="B86" s="174"/>
      <c r="C86" s="127"/>
      <c r="D86" s="127"/>
      <c r="E86" s="173"/>
      <c r="F86" s="97" t="s">
        <v>16</v>
      </c>
      <c r="G86" s="127"/>
      <c r="H86" s="127"/>
      <c r="I86" s="127"/>
      <c r="J86" s="127"/>
      <c r="K86" s="127"/>
      <c r="L86" s="127"/>
      <c r="M86" s="127"/>
      <c r="N86" s="149">
        <v>0</v>
      </c>
      <c r="O86" s="150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9">
        <v>0</v>
      </c>
    </row>
    <row r="87" spans="1:26" ht="20.399999999999999" x14ac:dyDescent="0.3">
      <c r="A87" s="171"/>
      <c r="B87" s="175"/>
      <c r="C87" s="127"/>
      <c r="D87" s="127"/>
      <c r="E87" s="176"/>
      <c r="F87" s="97" t="s">
        <v>17</v>
      </c>
      <c r="G87" s="127"/>
      <c r="H87" s="127"/>
      <c r="I87" s="127"/>
      <c r="J87" s="127"/>
      <c r="K87" s="127"/>
      <c r="L87" s="127"/>
      <c r="M87" s="127"/>
      <c r="N87" s="149">
        <v>0</v>
      </c>
      <c r="O87" s="150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9">
        <v>0</v>
      </c>
    </row>
    <row r="88" spans="1:26" x14ac:dyDescent="0.3">
      <c r="A88" s="171"/>
      <c r="B88" s="165" t="s">
        <v>134</v>
      </c>
      <c r="C88" s="140"/>
      <c r="D88" s="140"/>
      <c r="E88" s="176"/>
      <c r="F88" s="97" t="s">
        <v>13</v>
      </c>
      <c r="G88" s="127"/>
      <c r="H88" s="127"/>
      <c r="I88" s="127"/>
      <c r="J88" s="127"/>
      <c r="K88" s="127"/>
      <c r="L88" s="127"/>
      <c r="M88" s="127"/>
      <c r="N88" s="83">
        <f>N90+N91</f>
        <v>80331945.75</v>
      </c>
      <c r="O88" s="83">
        <f>O90+O91+O92</f>
        <v>11292173.92</v>
      </c>
      <c r="P88" s="83">
        <f>P90+P91+P92</f>
        <v>12733271.83</v>
      </c>
      <c r="Q88" s="83">
        <f>Q90+Q91</f>
        <v>10099800</v>
      </c>
      <c r="R88" s="83">
        <f>R90+R91+R92</f>
        <v>10017900</v>
      </c>
      <c r="S88" s="149">
        <f>S91</f>
        <v>4523600</v>
      </c>
      <c r="T88" s="149">
        <f t="shared" ref="T88:Z88" si="57">T91</f>
        <v>4523600</v>
      </c>
      <c r="U88" s="149">
        <f t="shared" si="57"/>
        <v>4523600</v>
      </c>
      <c r="V88" s="149">
        <f t="shared" si="57"/>
        <v>4523600</v>
      </c>
      <c r="W88" s="149">
        <f t="shared" si="57"/>
        <v>4523600</v>
      </c>
      <c r="X88" s="149">
        <f t="shared" si="57"/>
        <v>4523600</v>
      </c>
      <c r="Y88" s="149">
        <f t="shared" si="57"/>
        <v>4523600</v>
      </c>
      <c r="Z88" s="149">
        <f t="shared" si="57"/>
        <v>4523600</v>
      </c>
    </row>
    <row r="89" spans="1:26" ht="20.399999999999999" x14ac:dyDescent="0.3">
      <c r="A89" s="171"/>
      <c r="B89" s="166"/>
      <c r="C89" s="140"/>
      <c r="D89" s="140"/>
      <c r="E89" s="177"/>
      <c r="F89" s="94" t="s">
        <v>14</v>
      </c>
      <c r="G89" s="127"/>
      <c r="H89" s="127"/>
      <c r="I89" s="127"/>
      <c r="J89" s="127"/>
      <c r="K89" s="127"/>
      <c r="L89" s="127"/>
      <c r="M89" s="127"/>
      <c r="N89" s="82">
        <f>O89+P89+Q89+R89+S89+T89+W89+Z89</f>
        <v>0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82">
        <v>0</v>
      </c>
      <c r="Z89" s="82">
        <v>0</v>
      </c>
    </row>
    <row r="90" spans="1:26" ht="30.6" x14ac:dyDescent="0.3">
      <c r="A90" s="171"/>
      <c r="B90" s="166"/>
      <c r="C90" s="140"/>
      <c r="D90" s="140"/>
      <c r="E90" s="177"/>
      <c r="F90" s="97" t="s">
        <v>15</v>
      </c>
      <c r="G90" s="127"/>
      <c r="H90" s="127"/>
      <c r="I90" s="127"/>
      <c r="J90" s="127"/>
      <c r="K90" s="127"/>
      <c r="L90" s="127"/>
      <c r="M90" s="127"/>
      <c r="N90" s="83">
        <f>O90+P90+Q90+R90+S90+T90+W90+Z90</f>
        <v>22955500</v>
      </c>
      <c r="O90" s="83">
        <v>5681400</v>
      </c>
      <c r="P90" s="83">
        <f t="shared" ref="P90:R91" si="58">P64</f>
        <v>6285500</v>
      </c>
      <c r="Q90" s="83">
        <f t="shared" si="58"/>
        <v>5494300</v>
      </c>
      <c r="R90" s="83">
        <f t="shared" si="58"/>
        <v>5494300</v>
      </c>
      <c r="S90" s="82">
        <v>0</v>
      </c>
      <c r="T90" s="82">
        <v>0</v>
      </c>
      <c r="U90" s="82">
        <v>0</v>
      </c>
      <c r="V90" s="82">
        <v>0</v>
      </c>
      <c r="W90" s="82">
        <v>0</v>
      </c>
      <c r="X90" s="82">
        <v>0</v>
      </c>
      <c r="Y90" s="82">
        <v>0</v>
      </c>
      <c r="Z90" s="82">
        <v>0</v>
      </c>
    </row>
    <row r="91" spans="1:26" x14ac:dyDescent="0.3">
      <c r="A91" s="171"/>
      <c r="B91" s="166"/>
      <c r="C91" s="140"/>
      <c r="D91" s="140"/>
      <c r="E91" s="177"/>
      <c r="F91" s="97" t="s">
        <v>16</v>
      </c>
      <c r="G91" s="127"/>
      <c r="H91" s="127"/>
      <c r="I91" s="127"/>
      <c r="J91" s="127"/>
      <c r="K91" s="127"/>
      <c r="L91" s="127"/>
      <c r="M91" s="127"/>
      <c r="N91" s="83">
        <f>O91+P91+Q91+R91+S91+T91+U91+V91+W91+X91+Y91+Z91</f>
        <v>57376445.75</v>
      </c>
      <c r="O91" s="83">
        <v>5610773.9199999999</v>
      </c>
      <c r="P91" s="83">
        <f t="shared" si="58"/>
        <v>6447771.8300000001</v>
      </c>
      <c r="Q91" s="83">
        <f t="shared" si="58"/>
        <v>4605500</v>
      </c>
      <c r="R91" s="83">
        <f t="shared" si="58"/>
        <v>4523600</v>
      </c>
      <c r="S91" s="83">
        <f>S65</f>
        <v>4523600</v>
      </c>
      <c r="T91" s="83">
        <f t="shared" ref="T91:Z91" si="59">T65</f>
        <v>4523600</v>
      </c>
      <c r="U91" s="83">
        <f t="shared" si="59"/>
        <v>4523600</v>
      </c>
      <c r="V91" s="83">
        <f t="shared" si="59"/>
        <v>4523600</v>
      </c>
      <c r="W91" s="83">
        <f t="shared" si="59"/>
        <v>4523600</v>
      </c>
      <c r="X91" s="83">
        <f t="shared" si="59"/>
        <v>4523600</v>
      </c>
      <c r="Y91" s="83">
        <f t="shared" si="59"/>
        <v>4523600</v>
      </c>
      <c r="Z91" s="83">
        <f t="shared" si="59"/>
        <v>4523600</v>
      </c>
    </row>
    <row r="92" spans="1:26" ht="20.399999999999999" x14ac:dyDescent="0.3">
      <c r="A92" s="171"/>
      <c r="B92" s="167"/>
      <c r="C92" s="140"/>
      <c r="D92" s="140"/>
      <c r="E92" s="178"/>
      <c r="F92" s="97" t="s">
        <v>17</v>
      </c>
      <c r="G92" s="127"/>
      <c r="H92" s="127"/>
      <c r="I92" s="127"/>
      <c r="J92" s="127"/>
      <c r="K92" s="127"/>
      <c r="L92" s="127"/>
      <c r="M92" s="127"/>
      <c r="N92" s="82">
        <f>O92+P92+Q92+R92+S92+T92+W92+Z7+Z92</f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</row>
    <row r="93" spans="1:26" x14ac:dyDescent="0.3">
      <c r="A93" s="151"/>
      <c r="B93" s="152" t="s">
        <v>130</v>
      </c>
      <c r="C93" s="140"/>
      <c r="D93" s="140"/>
      <c r="E93" s="153"/>
      <c r="F93" s="97"/>
      <c r="G93" s="127"/>
      <c r="H93" s="127"/>
      <c r="I93" s="127"/>
      <c r="J93" s="127"/>
      <c r="K93" s="127"/>
      <c r="L93" s="127"/>
      <c r="M93" s="127"/>
      <c r="N93" s="149"/>
      <c r="O93" s="150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</row>
    <row r="94" spans="1:26" x14ac:dyDescent="0.3">
      <c r="A94" s="171"/>
      <c r="B94" s="165" t="s">
        <v>136</v>
      </c>
      <c r="C94" s="140"/>
      <c r="D94" s="140"/>
      <c r="E94" s="173"/>
      <c r="F94" s="97" t="s">
        <v>13</v>
      </c>
      <c r="G94" s="127"/>
      <c r="H94" s="127"/>
      <c r="I94" s="127"/>
      <c r="J94" s="127"/>
      <c r="K94" s="127"/>
      <c r="L94" s="127"/>
      <c r="M94" s="127"/>
      <c r="N94" s="149">
        <f t="shared" ref="N94:Z94" si="60">N95+N96+N97+N98</f>
        <v>80331945.75</v>
      </c>
      <c r="O94" s="150">
        <f t="shared" si="60"/>
        <v>11292173.92</v>
      </c>
      <c r="P94" s="149">
        <f t="shared" si="60"/>
        <v>12733271.83</v>
      </c>
      <c r="Q94" s="149">
        <f t="shared" si="60"/>
        <v>10099800</v>
      </c>
      <c r="R94" s="149">
        <f t="shared" si="60"/>
        <v>10017900</v>
      </c>
      <c r="S94" s="149">
        <f t="shared" si="60"/>
        <v>4523600</v>
      </c>
      <c r="T94" s="149">
        <f t="shared" si="60"/>
        <v>4523600</v>
      </c>
      <c r="U94" s="149">
        <f t="shared" si="60"/>
        <v>4523600</v>
      </c>
      <c r="V94" s="149">
        <f t="shared" si="60"/>
        <v>4523600</v>
      </c>
      <c r="W94" s="149">
        <f t="shared" si="60"/>
        <v>4523600</v>
      </c>
      <c r="X94" s="149">
        <f t="shared" si="60"/>
        <v>4523600</v>
      </c>
      <c r="Y94" s="149">
        <f t="shared" si="60"/>
        <v>4523600</v>
      </c>
      <c r="Z94" s="149">
        <f t="shared" si="60"/>
        <v>4523600</v>
      </c>
    </row>
    <row r="95" spans="1:26" ht="20.399999999999999" x14ac:dyDescent="0.3">
      <c r="A95" s="171"/>
      <c r="B95" s="166"/>
      <c r="C95" s="140"/>
      <c r="D95" s="140"/>
      <c r="E95" s="173"/>
      <c r="F95" s="94" t="s">
        <v>14</v>
      </c>
      <c r="G95" s="127"/>
      <c r="H95" s="127"/>
      <c r="I95" s="127"/>
      <c r="J95" s="127"/>
      <c r="K95" s="127"/>
      <c r="L95" s="127"/>
      <c r="M95" s="127"/>
      <c r="N95" s="149">
        <v>0</v>
      </c>
      <c r="O95" s="150">
        <v>0</v>
      </c>
      <c r="P95" s="149">
        <v>0</v>
      </c>
      <c r="Q95" s="149">
        <v>0</v>
      </c>
      <c r="R95" s="149">
        <v>0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</row>
    <row r="96" spans="1:26" ht="30.6" x14ac:dyDescent="0.3">
      <c r="A96" s="171"/>
      <c r="B96" s="166"/>
      <c r="C96" s="140"/>
      <c r="D96" s="140"/>
      <c r="E96" s="173"/>
      <c r="F96" s="97" t="s">
        <v>15</v>
      </c>
      <c r="G96" s="127"/>
      <c r="H96" s="127"/>
      <c r="I96" s="127"/>
      <c r="J96" s="127"/>
      <c r="K96" s="127"/>
      <c r="L96" s="127"/>
      <c r="M96" s="127"/>
      <c r="N96" s="149">
        <f>O96+P96+Q96+R96+S96+T96+W96+Z96</f>
        <v>22955500</v>
      </c>
      <c r="O96" s="156">
        <v>5681400</v>
      </c>
      <c r="P96" s="156">
        <f t="shared" ref="P96:Z97" si="61">P90</f>
        <v>6285500</v>
      </c>
      <c r="Q96" s="156">
        <f t="shared" si="61"/>
        <v>5494300</v>
      </c>
      <c r="R96" s="149">
        <f t="shared" si="61"/>
        <v>5494300</v>
      </c>
      <c r="S96" s="149">
        <v>0</v>
      </c>
      <c r="T96" s="149">
        <v>0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</row>
    <row r="97" spans="1:26" x14ac:dyDescent="0.3">
      <c r="A97" s="171"/>
      <c r="B97" s="166"/>
      <c r="C97" s="140"/>
      <c r="D97" s="140"/>
      <c r="E97" s="173"/>
      <c r="F97" s="97" t="s">
        <v>16</v>
      </c>
      <c r="G97" s="127"/>
      <c r="H97" s="127"/>
      <c r="I97" s="127"/>
      <c r="J97" s="127"/>
      <c r="K97" s="127"/>
      <c r="L97" s="127"/>
      <c r="M97" s="127"/>
      <c r="N97" s="149">
        <f>O97+P97+Q97+R97+S97+T97+U97+V97+W97+X97+Y97+Z97</f>
        <v>57376445.75</v>
      </c>
      <c r="O97" s="83">
        <v>5610773.9199999999</v>
      </c>
      <c r="P97" s="83">
        <f t="shared" si="61"/>
        <v>6447771.8300000001</v>
      </c>
      <c r="Q97" s="83">
        <f t="shared" si="61"/>
        <v>4605500</v>
      </c>
      <c r="R97" s="83">
        <f t="shared" si="61"/>
        <v>4523600</v>
      </c>
      <c r="S97" s="83">
        <f t="shared" si="61"/>
        <v>4523600</v>
      </c>
      <c r="T97" s="83">
        <f t="shared" si="61"/>
        <v>4523600</v>
      </c>
      <c r="U97" s="83">
        <f t="shared" si="61"/>
        <v>4523600</v>
      </c>
      <c r="V97" s="83">
        <f t="shared" si="61"/>
        <v>4523600</v>
      </c>
      <c r="W97" s="83">
        <f t="shared" si="61"/>
        <v>4523600</v>
      </c>
      <c r="X97" s="83">
        <f t="shared" si="61"/>
        <v>4523600</v>
      </c>
      <c r="Y97" s="83">
        <f t="shared" si="61"/>
        <v>4523600</v>
      </c>
      <c r="Z97" s="83">
        <f t="shared" si="61"/>
        <v>4523600</v>
      </c>
    </row>
    <row r="98" spans="1:26" ht="20.399999999999999" x14ac:dyDescent="0.3">
      <c r="A98" s="171"/>
      <c r="B98" s="167"/>
      <c r="C98" s="140"/>
      <c r="D98" s="140"/>
      <c r="E98" s="173"/>
      <c r="F98" s="97" t="s">
        <v>17</v>
      </c>
      <c r="G98" s="127"/>
      <c r="H98" s="127"/>
      <c r="I98" s="127"/>
      <c r="J98" s="127"/>
      <c r="K98" s="127"/>
      <c r="L98" s="127"/>
      <c r="M98" s="127"/>
      <c r="N98" s="149">
        <v>0</v>
      </c>
      <c r="O98" s="150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49">
        <v>0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</row>
    <row r="99" spans="1:26" ht="20.399999999999999" x14ac:dyDescent="0.3">
      <c r="A99" s="151"/>
      <c r="B99" s="152" t="s">
        <v>137</v>
      </c>
      <c r="C99" s="154"/>
      <c r="D99" s="154"/>
      <c r="E99" s="155"/>
      <c r="F99" s="97"/>
      <c r="G99" s="127"/>
      <c r="H99" s="127"/>
      <c r="I99" s="127"/>
      <c r="J99" s="127"/>
      <c r="K99" s="127"/>
      <c r="L99" s="127"/>
      <c r="M99" s="127"/>
      <c r="N99" s="149"/>
      <c r="O99" s="150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</row>
    <row r="100" spans="1:26" ht="20.25" customHeight="1" x14ac:dyDescent="0.3">
      <c r="A100" s="171"/>
      <c r="B100" s="165" t="s">
        <v>138</v>
      </c>
      <c r="C100" s="127"/>
      <c r="D100" s="127"/>
      <c r="E100" s="173"/>
      <c r="F100" s="97" t="s">
        <v>13</v>
      </c>
      <c r="G100" s="127"/>
      <c r="H100" s="127"/>
      <c r="I100" s="127"/>
      <c r="J100" s="127"/>
      <c r="K100" s="127"/>
      <c r="L100" s="127"/>
      <c r="M100" s="127"/>
      <c r="N100" s="149">
        <v>0</v>
      </c>
      <c r="O100" s="150">
        <v>0</v>
      </c>
      <c r="P100" s="149">
        <v>0</v>
      </c>
      <c r="Q100" s="149">
        <v>0</v>
      </c>
      <c r="R100" s="149">
        <v>0</v>
      </c>
      <c r="S100" s="149">
        <v>0</v>
      </c>
      <c r="T100" s="149">
        <v>0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</row>
    <row r="101" spans="1:26" ht="20.399999999999999" x14ac:dyDescent="0.3">
      <c r="A101" s="171"/>
      <c r="B101" s="166"/>
      <c r="C101" s="127"/>
      <c r="D101" s="127"/>
      <c r="E101" s="173"/>
      <c r="F101" s="94" t="s">
        <v>14</v>
      </c>
      <c r="G101" s="127"/>
      <c r="H101" s="127"/>
      <c r="I101" s="127"/>
      <c r="J101" s="127"/>
      <c r="K101" s="127"/>
      <c r="L101" s="127"/>
      <c r="M101" s="127"/>
      <c r="N101" s="149">
        <v>0</v>
      </c>
      <c r="O101" s="150">
        <v>0</v>
      </c>
      <c r="P101" s="149">
        <v>0</v>
      </c>
      <c r="Q101" s="149">
        <v>0</v>
      </c>
      <c r="R101" s="149">
        <v>0</v>
      </c>
      <c r="S101" s="149">
        <v>0</v>
      </c>
      <c r="T101" s="149">
        <v>0</v>
      </c>
      <c r="U101" s="149">
        <v>0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</row>
    <row r="102" spans="1:26" ht="42" customHeight="1" x14ac:dyDescent="0.3">
      <c r="A102" s="171"/>
      <c r="B102" s="166"/>
      <c r="C102" s="127"/>
      <c r="D102" s="127"/>
      <c r="E102" s="173"/>
      <c r="F102" s="97" t="s">
        <v>15</v>
      </c>
      <c r="G102" s="127"/>
      <c r="H102" s="127"/>
      <c r="I102" s="127"/>
      <c r="J102" s="127"/>
      <c r="K102" s="127"/>
      <c r="L102" s="127"/>
      <c r="M102" s="127"/>
      <c r="N102" s="149">
        <v>0</v>
      </c>
      <c r="O102" s="150">
        <v>0</v>
      </c>
      <c r="P102" s="149">
        <v>0</v>
      </c>
      <c r="Q102" s="149">
        <v>0</v>
      </c>
      <c r="R102" s="149">
        <v>0</v>
      </c>
      <c r="S102" s="149">
        <v>0</v>
      </c>
      <c r="T102" s="149">
        <v>0</v>
      </c>
      <c r="U102" s="149">
        <v>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</row>
    <row r="103" spans="1:26" ht="26.25" customHeight="1" x14ac:dyDescent="0.3">
      <c r="A103" s="171"/>
      <c r="B103" s="166"/>
      <c r="C103" s="127"/>
      <c r="D103" s="127"/>
      <c r="E103" s="173"/>
      <c r="F103" s="97" t="s">
        <v>16</v>
      </c>
      <c r="G103" s="127"/>
      <c r="H103" s="127"/>
      <c r="I103" s="127"/>
      <c r="J103" s="127"/>
      <c r="K103" s="127"/>
      <c r="L103" s="127"/>
      <c r="M103" s="127"/>
      <c r="N103" s="149">
        <v>0</v>
      </c>
      <c r="O103" s="150">
        <v>0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49">
        <v>0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</row>
    <row r="104" spans="1:26" ht="48.75" customHeight="1" x14ac:dyDescent="0.3">
      <c r="A104" s="171"/>
      <c r="B104" s="167"/>
      <c r="C104" s="127"/>
      <c r="D104" s="127"/>
      <c r="E104" s="173"/>
      <c r="F104" s="97" t="s">
        <v>17</v>
      </c>
      <c r="G104" s="127"/>
      <c r="H104" s="127"/>
      <c r="I104" s="127"/>
      <c r="J104" s="127"/>
      <c r="K104" s="127"/>
      <c r="L104" s="127"/>
      <c r="M104" s="127"/>
      <c r="N104" s="149">
        <v>0</v>
      </c>
      <c r="O104" s="150">
        <v>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</row>
    <row r="105" spans="1:26" x14ac:dyDescent="0.3">
      <c r="A105" s="171"/>
      <c r="B105" s="165" t="s">
        <v>151</v>
      </c>
      <c r="C105" s="127"/>
      <c r="D105" s="127"/>
      <c r="E105" s="173"/>
      <c r="F105" s="97" t="s">
        <v>13</v>
      </c>
      <c r="G105" s="127"/>
      <c r="H105" s="127"/>
      <c r="I105" s="127"/>
      <c r="J105" s="127"/>
      <c r="K105" s="127"/>
      <c r="L105" s="127"/>
      <c r="M105" s="127"/>
      <c r="N105" s="149">
        <v>0</v>
      </c>
      <c r="O105" s="150">
        <v>0</v>
      </c>
      <c r="P105" s="149">
        <v>0</v>
      </c>
      <c r="Q105" s="149">
        <v>0</v>
      </c>
      <c r="R105" s="149">
        <v>0</v>
      </c>
      <c r="S105" s="149">
        <v>0</v>
      </c>
      <c r="T105" s="149">
        <v>0</v>
      </c>
      <c r="U105" s="149">
        <v>0</v>
      </c>
      <c r="V105" s="149">
        <v>0</v>
      </c>
      <c r="W105" s="149">
        <v>0</v>
      </c>
      <c r="X105" s="149">
        <v>0</v>
      </c>
      <c r="Y105" s="149">
        <v>0</v>
      </c>
      <c r="Z105" s="149">
        <v>0</v>
      </c>
    </row>
    <row r="106" spans="1:26" ht="20.399999999999999" x14ac:dyDescent="0.3">
      <c r="A106" s="171"/>
      <c r="B106" s="166"/>
      <c r="C106" s="127"/>
      <c r="D106" s="127"/>
      <c r="E106" s="173"/>
      <c r="F106" s="94" t="s">
        <v>14</v>
      </c>
      <c r="G106" s="127"/>
      <c r="H106" s="127"/>
      <c r="I106" s="127"/>
      <c r="J106" s="127"/>
      <c r="K106" s="127"/>
      <c r="L106" s="127"/>
      <c r="M106" s="127"/>
      <c r="N106" s="149">
        <v>0</v>
      </c>
      <c r="O106" s="150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</row>
    <row r="107" spans="1:26" ht="30.6" x14ac:dyDescent="0.3">
      <c r="A107" s="171"/>
      <c r="B107" s="166"/>
      <c r="C107" s="127"/>
      <c r="D107" s="127"/>
      <c r="E107" s="173"/>
      <c r="F107" s="97" t="s">
        <v>15</v>
      </c>
      <c r="G107" s="127"/>
      <c r="H107" s="127"/>
      <c r="I107" s="127"/>
      <c r="J107" s="127"/>
      <c r="K107" s="127"/>
      <c r="L107" s="127"/>
      <c r="M107" s="127"/>
      <c r="N107" s="149">
        <v>0</v>
      </c>
      <c r="O107" s="150">
        <v>0</v>
      </c>
      <c r="P107" s="149">
        <v>0</v>
      </c>
      <c r="Q107" s="149">
        <v>0</v>
      </c>
      <c r="R107" s="149">
        <v>0</v>
      </c>
      <c r="S107" s="149">
        <v>0</v>
      </c>
      <c r="T107" s="149">
        <v>0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</row>
    <row r="108" spans="1:26" x14ac:dyDescent="0.3">
      <c r="A108" s="171"/>
      <c r="B108" s="166"/>
      <c r="C108" s="127"/>
      <c r="D108" s="127"/>
      <c r="E108" s="173"/>
      <c r="F108" s="97" t="s">
        <v>16</v>
      </c>
      <c r="G108" s="127"/>
      <c r="H108" s="127"/>
      <c r="I108" s="127"/>
      <c r="J108" s="127"/>
      <c r="K108" s="127"/>
      <c r="L108" s="127"/>
      <c r="M108" s="127"/>
      <c r="N108" s="149">
        <v>0</v>
      </c>
      <c r="O108" s="150">
        <v>0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</row>
    <row r="109" spans="1:26" ht="73.5" customHeight="1" x14ac:dyDescent="0.3">
      <c r="A109" s="171"/>
      <c r="B109" s="167"/>
      <c r="C109" s="127"/>
      <c r="D109" s="127"/>
      <c r="E109" s="173"/>
      <c r="F109" s="97" t="s">
        <v>17</v>
      </c>
      <c r="G109" s="127"/>
      <c r="H109" s="127"/>
      <c r="I109" s="127"/>
      <c r="J109" s="127"/>
      <c r="K109" s="127"/>
      <c r="L109" s="127"/>
      <c r="M109" s="127"/>
      <c r="N109" s="149">
        <v>0</v>
      </c>
      <c r="O109" s="150">
        <v>0</v>
      </c>
      <c r="P109" s="149">
        <v>0</v>
      </c>
      <c r="Q109" s="149">
        <v>0</v>
      </c>
      <c r="R109" s="149">
        <v>0</v>
      </c>
      <c r="S109" s="149">
        <v>0</v>
      </c>
      <c r="T109" s="149">
        <v>0</v>
      </c>
      <c r="U109" s="149">
        <v>0</v>
      </c>
      <c r="V109" s="149">
        <v>0</v>
      </c>
      <c r="W109" s="149">
        <v>0</v>
      </c>
      <c r="X109" s="149">
        <v>0</v>
      </c>
      <c r="Y109" s="149">
        <v>0</v>
      </c>
      <c r="Z109" s="149">
        <v>0</v>
      </c>
    </row>
    <row r="110" spans="1:26" ht="15" customHeight="1" x14ac:dyDescent="0.3">
      <c r="A110" s="172"/>
      <c r="B110" s="165" t="s">
        <v>139</v>
      </c>
      <c r="E110" s="168"/>
      <c r="F110" s="94" t="s">
        <v>13</v>
      </c>
      <c r="N110" s="77">
        <v>0</v>
      </c>
      <c r="O110" s="78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</row>
    <row r="111" spans="1:26" ht="20.399999999999999" x14ac:dyDescent="0.3">
      <c r="A111" s="172"/>
      <c r="B111" s="166"/>
      <c r="E111" s="169"/>
      <c r="F111" s="94" t="s">
        <v>14</v>
      </c>
      <c r="N111" s="77">
        <v>0</v>
      </c>
      <c r="O111" s="78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</row>
    <row r="112" spans="1:26" ht="30.6" x14ac:dyDescent="0.3">
      <c r="A112" s="172"/>
      <c r="B112" s="166"/>
      <c r="E112" s="169"/>
      <c r="F112" s="94" t="s">
        <v>15</v>
      </c>
      <c r="N112" s="77">
        <v>0</v>
      </c>
      <c r="O112" s="78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</row>
    <row r="113" spans="1:26" x14ac:dyDescent="0.3">
      <c r="A113" s="172"/>
      <c r="B113" s="166"/>
      <c r="E113" s="169"/>
      <c r="F113" s="94" t="s">
        <v>16</v>
      </c>
      <c r="N113" s="77">
        <v>0</v>
      </c>
      <c r="O113" s="78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</row>
    <row r="114" spans="1:26" ht="20.399999999999999" x14ac:dyDescent="0.3">
      <c r="A114" s="172"/>
      <c r="B114" s="167"/>
      <c r="E114" s="170"/>
      <c r="F114" s="94" t="s">
        <v>17</v>
      </c>
      <c r="N114" s="77">
        <v>0</v>
      </c>
      <c r="O114" s="78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</row>
  </sheetData>
  <mergeCells count="78">
    <mergeCell ref="B37:B39"/>
    <mergeCell ref="B40:B42"/>
    <mergeCell ref="B34:B36"/>
    <mergeCell ref="G40:G42"/>
    <mergeCell ref="A48:Z48"/>
    <mergeCell ref="G34:G36"/>
    <mergeCell ref="G37:G39"/>
    <mergeCell ref="A49:Z49"/>
    <mergeCell ref="A55:Z55"/>
    <mergeCell ref="B43:B45"/>
    <mergeCell ref="G43:G45"/>
    <mergeCell ref="B46:B47"/>
    <mergeCell ref="G46:G47"/>
    <mergeCell ref="A14:O14"/>
    <mergeCell ref="B25:B27"/>
    <mergeCell ref="G25:G27"/>
    <mergeCell ref="G28:G30"/>
    <mergeCell ref="B31:B33"/>
    <mergeCell ref="G31:G33"/>
    <mergeCell ref="B28:B30"/>
    <mergeCell ref="B22:B24"/>
    <mergeCell ref="G22:G24"/>
    <mergeCell ref="A17:A21"/>
    <mergeCell ref="B17:B21"/>
    <mergeCell ref="E17:E21"/>
    <mergeCell ref="A15:Z15"/>
    <mergeCell ref="A16:Z16"/>
    <mergeCell ref="W2:Z2"/>
    <mergeCell ref="T3:Z3"/>
    <mergeCell ref="A8:L8"/>
    <mergeCell ref="C9:C11"/>
    <mergeCell ref="G9:G11"/>
    <mergeCell ref="J9:J11"/>
    <mergeCell ref="D9:D11"/>
    <mergeCell ref="K9:Z10"/>
    <mergeCell ref="A7:Z7"/>
    <mergeCell ref="A6:Z6"/>
    <mergeCell ref="O11:Z11"/>
    <mergeCell ref="N11:N12"/>
    <mergeCell ref="F9:F12"/>
    <mergeCell ref="E9:E12"/>
    <mergeCell ref="B9:B12"/>
    <mergeCell ref="A9:A12"/>
    <mergeCell ref="A62:E66"/>
    <mergeCell ref="A50:A54"/>
    <mergeCell ref="B50:B54"/>
    <mergeCell ref="E50:E54"/>
    <mergeCell ref="A57:A61"/>
    <mergeCell ref="B57:B61"/>
    <mergeCell ref="E57:E61"/>
    <mergeCell ref="A56:Z56"/>
    <mergeCell ref="B67:B71"/>
    <mergeCell ref="E67:E71"/>
    <mergeCell ref="A67:A71"/>
    <mergeCell ref="E73:E77"/>
    <mergeCell ref="B73:B77"/>
    <mergeCell ref="A73:A77"/>
    <mergeCell ref="A94:A98"/>
    <mergeCell ref="B88:B92"/>
    <mergeCell ref="E78:E82"/>
    <mergeCell ref="A78:A82"/>
    <mergeCell ref="B83:B87"/>
    <mergeCell ref="E83:E87"/>
    <mergeCell ref="A83:A87"/>
    <mergeCell ref="B78:B82"/>
    <mergeCell ref="E88:E92"/>
    <mergeCell ref="A88:A92"/>
    <mergeCell ref="E94:E98"/>
    <mergeCell ref="B94:B98"/>
    <mergeCell ref="B110:B114"/>
    <mergeCell ref="E110:E114"/>
    <mergeCell ref="A105:A109"/>
    <mergeCell ref="A110:A114"/>
    <mergeCell ref="B100:B104"/>
    <mergeCell ref="E100:E104"/>
    <mergeCell ref="A100:A104"/>
    <mergeCell ref="B105:B109"/>
    <mergeCell ref="E105:E109"/>
  </mergeCells>
  <printOptions horizontalCentered="1"/>
  <pageMargins left="0.15748031496062992" right="0.15748031496062992" top="0.31496062992125984" bottom="0.15748031496062992" header="0" footer="0"/>
  <pageSetup paperSize="9" scale="71" firstPageNumber="6" fitToHeight="0" orientation="landscape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Layout" zoomScaleNormal="100" workbookViewId="0">
      <selection activeCell="H2" sqref="H2"/>
    </sheetView>
  </sheetViews>
  <sheetFormatPr defaultRowHeight="14.4" x14ac:dyDescent="0.3"/>
  <cols>
    <col min="2" max="2" width="19.33203125" customWidth="1"/>
    <col min="3" max="3" width="15.88671875" customWidth="1"/>
    <col min="4" max="4" width="12.6640625" customWidth="1"/>
    <col min="5" max="5" width="8.5546875" customWidth="1"/>
    <col min="7" max="7" width="25.109375" customWidth="1"/>
    <col min="13" max="13" width="9.109375" customWidth="1"/>
    <col min="16" max="16" width="14" customWidth="1"/>
  </cols>
  <sheetData>
    <row r="1" spans="1:16" s="4" customFormat="1" ht="15.6" x14ac:dyDescent="0.3">
      <c r="P1" s="44" t="s">
        <v>36</v>
      </c>
    </row>
    <row r="2" spans="1:16" s="4" customFormat="1" ht="15.75" x14ac:dyDescent="0.25"/>
    <row r="3" spans="1:16" s="4" customFormat="1" ht="36.75" customHeight="1" x14ac:dyDescent="0.3">
      <c r="A3" s="269" t="s">
        <v>186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s="4" customFormat="1" ht="17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4" customFormat="1" ht="60" customHeight="1" x14ac:dyDescent="0.3">
      <c r="A5" s="273" t="s">
        <v>19</v>
      </c>
      <c r="B5" s="274" t="s">
        <v>20</v>
      </c>
      <c r="C5" s="274" t="s">
        <v>21</v>
      </c>
      <c r="D5" s="274" t="s">
        <v>22</v>
      </c>
      <c r="E5" s="274" t="s">
        <v>23</v>
      </c>
      <c r="F5" s="274" t="s">
        <v>24</v>
      </c>
      <c r="G5" s="274" t="s">
        <v>0</v>
      </c>
      <c r="H5" s="273" t="s">
        <v>25</v>
      </c>
      <c r="I5" s="273"/>
      <c r="J5" s="273"/>
      <c r="K5" s="273"/>
      <c r="L5" s="273"/>
      <c r="M5" s="273"/>
      <c r="N5" s="273"/>
      <c r="O5" s="273"/>
      <c r="P5" s="273"/>
    </row>
    <row r="6" spans="1:16" s="4" customFormat="1" ht="15.6" x14ac:dyDescent="0.3">
      <c r="A6" s="273"/>
      <c r="B6" s="274"/>
      <c r="C6" s="274"/>
      <c r="D6" s="274"/>
      <c r="E6" s="274"/>
      <c r="F6" s="274"/>
      <c r="G6" s="274"/>
      <c r="H6" s="47" t="s">
        <v>13</v>
      </c>
      <c r="I6" s="47" t="s">
        <v>2</v>
      </c>
      <c r="J6" s="47" t="s">
        <v>3</v>
      </c>
      <c r="K6" s="47" t="s">
        <v>4</v>
      </c>
      <c r="L6" s="47" t="s">
        <v>3</v>
      </c>
      <c r="M6" s="47" t="s">
        <v>5</v>
      </c>
      <c r="N6" s="47" t="s">
        <v>6</v>
      </c>
      <c r="O6" s="47" t="s">
        <v>7</v>
      </c>
      <c r="P6" s="47" t="s">
        <v>118</v>
      </c>
    </row>
    <row r="7" spans="1:16" s="4" customFormat="1" ht="23.25" customHeight="1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7">
        <v>8</v>
      </c>
      <c r="I7" s="47">
        <v>9</v>
      </c>
      <c r="J7" s="47">
        <v>10</v>
      </c>
      <c r="K7" s="47">
        <v>11</v>
      </c>
      <c r="L7" s="47">
        <v>12</v>
      </c>
      <c r="M7" s="47">
        <v>13</v>
      </c>
      <c r="N7" s="47">
        <v>14</v>
      </c>
      <c r="O7" s="47">
        <v>15</v>
      </c>
      <c r="P7" s="47">
        <v>16</v>
      </c>
    </row>
    <row r="8" spans="1:16" s="4" customFormat="1" ht="33.75" customHeight="1" x14ac:dyDescent="0.3">
      <c r="A8" s="270" t="s">
        <v>119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2"/>
    </row>
    <row r="9" spans="1:16" s="4" customFormat="1" ht="33.75" hidden="1" customHeight="1" x14ac:dyDescent="0.25">
      <c r="A9" s="275">
        <v>1</v>
      </c>
      <c r="B9" s="275" t="s">
        <v>27</v>
      </c>
      <c r="C9" s="287" t="s">
        <v>26</v>
      </c>
      <c r="D9" s="275"/>
      <c r="E9" s="275"/>
      <c r="F9" s="275"/>
      <c r="G9" s="48" t="s">
        <v>13</v>
      </c>
      <c r="H9" s="49"/>
      <c r="I9" s="49"/>
      <c r="J9" s="49"/>
      <c r="K9" s="49"/>
      <c r="L9" s="49"/>
      <c r="M9" s="49"/>
      <c r="N9" s="49"/>
      <c r="O9" s="49"/>
      <c r="P9" s="49"/>
    </row>
    <row r="10" spans="1:16" s="4" customFormat="1" ht="33.75" hidden="1" customHeight="1" x14ac:dyDescent="0.25">
      <c r="A10" s="276"/>
      <c r="B10" s="276"/>
      <c r="C10" s="288"/>
      <c r="D10" s="276"/>
      <c r="E10" s="276"/>
      <c r="F10" s="276"/>
      <c r="G10" s="50" t="s">
        <v>14</v>
      </c>
      <c r="H10" s="49"/>
      <c r="I10" s="49"/>
      <c r="J10" s="49"/>
      <c r="K10" s="49"/>
      <c r="L10" s="49"/>
      <c r="M10" s="49"/>
      <c r="N10" s="49"/>
      <c r="O10" s="49"/>
      <c r="P10" s="49"/>
    </row>
    <row r="11" spans="1:16" s="4" customFormat="1" ht="33.75" hidden="1" customHeight="1" x14ac:dyDescent="0.25">
      <c r="A11" s="276"/>
      <c r="B11" s="276"/>
      <c r="C11" s="288"/>
      <c r="D11" s="276"/>
      <c r="E11" s="276"/>
      <c r="F11" s="276"/>
      <c r="G11" s="50" t="s">
        <v>15</v>
      </c>
      <c r="H11" s="49"/>
      <c r="I11" s="49"/>
      <c r="J11" s="49"/>
      <c r="K11" s="49"/>
      <c r="L11" s="49"/>
      <c r="M11" s="49"/>
      <c r="N11" s="49"/>
      <c r="O11" s="49"/>
      <c r="P11" s="49"/>
    </row>
    <row r="12" spans="1:16" s="4" customFormat="1" ht="33.75" hidden="1" customHeight="1" x14ac:dyDescent="0.25">
      <c r="A12" s="276"/>
      <c r="B12" s="276"/>
      <c r="C12" s="288"/>
      <c r="D12" s="276"/>
      <c r="E12" s="276"/>
      <c r="F12" s="276"/>
      <c r="G12" s="50" t="s">
        <v>16</v>
      </c>
      <c r="H12" s="49"/>
      <c r="I12" s="49"/>
      <c r="J12" s="49"/>
      <c r="K12" s="49"/>
      <c r="L12" s="49"/>
      <c r="M12" s="49"/>
      <c r="N12" s="49"/>
      <c r="O12" s="49"/>
      <c r="P12" s="49"/>
    </row>
    <row r="13" spans="1:16" s="4" customFormat="1" ht="33.75" hidden="1" customHeight="1" x14ac:dyDescent="0.25">
      <c r="A13" s="276"/>
      <c r="B13" s="276"/>
      <c r="C13" s="289"/>
      <c r="D13" s="277"/>
      <c r="E13" s="277"/>
      <c r="F13" s="277"/>
      <c r="G13" s="50" t="s">
        <v>17</v>
      </c>
      <c r="H13" s="49"/>
      <c r="I13" s="49"/>
      <c r="J13" s="49"/>
      <c r="K13" s="49"/>
      <c r="L13" s="49"/>
      <c r="M13" s="49"/>
      <c r="N13" s="49"/>
      <c r="O13" s="49"/>
      <c r="P13" s="49"/>
    </row>
    <row r="14" spans="1:16" s="4" customFormat="1" ht="33.75" hidden="1" customHeight="1" x14ac:dyDescent="0.25">
      <c r="A14" s="276"/>
      <c r="B14" s="276"/>
      <c r="C14" s="287" t="s">
        <v>28</v>
      </c>
      <c r="D14" s="275"/>
      <c r="E14" s="275"/>
      <c r="F14" s="275"/>
      <c r="G14" s="48" t="s">
        <v>13</v>
      </c>
      <c r="H14" s="49"/>
      <c r="I14" s="49"/>
      <c r="J14" s="49"/>
      <c r="K14" s="49"/>
      <c r="L14" s="49"/>
      <c r="M14" s="49"/>
      <c r="N14" s="49"/>
      <c r="O14" s="49"/>
      <c r="P14" s="49"/>
    </row>
    <row r="15" spans="1:16" s="4" customFormat="1" ht="33.75" hidden="1" customHeight="1" x14ac:dyDescent="0.25">
      <c r="A15" s="276"/>
      <c r="B15" s="276"/>
      <c r="C15" s="288"/>
      <c r="D15" s="276"/>
      <c r="E15" s="276"/>
      <c r="F15" s="276"/>
      <c r="G15" s="50" t="s">
        <v>14</v>
      </c>
      <c r="H15" s="49"/>
      <c r="I15" s="49"/>
      <c r="J15" s="49"/>
      <c r="K15" s="49"/>
      <c r="L15" s="49"/>
      <c r="M15" s="49"/>
      <c r="N15" s="49"/>
      <c r="O15" s="49"/>
      <c r="P15" s="49"/>
    </row>
    <row r="16" spans="1:16" s="4" customFormat="1" ht="33.75" hidden="1" customHeight="1" x14ac:dyDescent="0.25">
      <c r="A16" s="276"/>
      <c r="B16" s="276"/>
      <c r="C16" s="288"/>
      <c r="D16" s="276"/>
      <c r="E16" s="276"/>
      <c r="F16" s="276"/>
      <c r="G16" s="50" t="s">
        <v>15</v>
      </c>
      <c r="H16" s="49"/>
      <c r="I16" s="49"/>
      <c r="J16" s="49"/>
      <c r="K16" s="49"/>
      <c r="L16" s="49"/>
      <c r="M16" s="49"/>
      <c r="N16" s="49"/>
      <c r="O16" s="49"/>
      <c r="P16" s="49"/>
    </row>
    <row r="17" spans="1:16" s="4" customFormat="1" ht="33.75" hidden="1" customHeight="1" x14ac:dyDescent="0.25">
      <c r="A17" s="276"/>
      <c r="B17" s="276"/>
      <c r="C17" s="288"/>
      <c r="D17" s="276"/>
      <c r="E17" s="276"/>
      <c r="F17" s="276"/>
      <c r="G17" s="50" t="s">
        <v>16</v>
      </c>
      <c r="H17" s="49"/>
      <c r="I17" s="49"/>
      <c r="J17" s="49"/>
      <c r="K17" s="49"/>
      <c r="L17" s="49"/>
      <c r="M17" s="49"/>
      <c r="N17" s="49"/>
      <c r="O17" s="49"/>
      <c r="P17" s="49"/>
    </row>
    <row r="18" spans="1:16" s="4" customFormat="1" ht="33.75" hidden="1" customHeight="1" x14ac:dyDescent="0.25">
      <c r="A18" s="276"/>
      <c r="B18" s="276"/>
      <c r="C18" s="289"/>
      <c r="D18" s="277"/>
      <c r="E18" s="277"/>
      <c r="F18" s="277"/>
      <c r="G18" s="50" t="s">
        <v>17</v>
      </c>
      <c r="H18" s="49"/>
      <c r="I18" s="49"/>
      <c r="J18" s="49"/>
      <c r="K18" s="49"/>
      <c r="L18" s="49"/>
      <c r="M18" s="49"/>
      <c r="N18" s="49"/>
      <c r="O18" s="49"/>
      <c r="P18" s="49"/>
    </row>
    <row r="19" spans="1:16" s="4" customFormat="1" ht="33.75" hidden="1" customHeight="1" x14ac:dyDescent="0.25">
      <c r="A19" s="276"/>
      <c r="B19" s="276"/>
      <c r="C19" s="278" t="s">
        <v>29</v>
      </c>
      <c r="D19" s="279"/>
      <c r="E19" s="279"/>
      <c r="F19" s="280"/>
      <c r="G19" s="48" t="s">
        <v>13</v>
      </c>
      <c r="H19" s="49"/>
      <c r="I19" s="49"/>
      <c r="J19" s="49"/>
      <c r="K19" s="49"/>
      <c r="L19" s="49"/>
      <c r="M19" s="49"/>
      <c r="N19" s="49"/>
      <c r="O19" s="49"/>
      <c r="P19" s="49"/>
    </row>
    <row r="20" spans="1:16" s="4" customFormat="1" ht="33.75" hidden="1" customHeight="1" x14ac:dyDescent="0.25">
      <c r="A20" s="276"/>
      <c r="B20" s="276"/>
      <c r="C20" s="281"/>
      <c r="D20" s="282"/>
      <c r="E20" s="282"/>
      <c r="F20" s="283"/>
      <c r="G20" s="50" t="s">
        <v>14</v>
      </c>
      <c r="H20" s="49"/>
      <c r="I20" s="49"/>
      <c r="J20" s="49"/>
      <c r="K20" s="49"/>
      <c r="L20" s="49"/>
      <c r="M20" s="49"/>
      <c r="N20" s="49"/>
      <c r="O20" s="49"/>
      <c r="P20" s="49"/>
    </row>
    <row r="21" spans="1:16" s="4" customFormat="1" ht="33.75" hidden="1" customHeight="1" x14ac:dyDescent="0.25">
      <c r="A21" s="276"/>
      <c r="B21" s="276"/>
      <c r="C21" s="281"/>
      <c r="D21" s="282"/>
      <c r="E21" s="282"/>
      <c r="F21" s="283"/>
      <c r="G21" s="50" t="s">
        <v>15</v>
      </c>
      <c r="H21" s="49"/>
      <c r="I21" s="49"/>
      <c r="J21" s="49"/>
      <c r="K21" s="49"/>
      <c r="L21" s="49"/>
      <c r="M21" s="49"/>
      <c r="N21" s="49"/>
      <c r="O21" s="49"/>
      <c r="P21" s="49"/>
    </row>
    <row r="22" spans="1:16" s="4" customFormat="1" ht="33.75" hidden="1" customHeight="1" x14ac:dyDescent="0.25">
      <c r="A22" s="276"/>
      <c r="B22" s="276"/>
      <c r="C22" s="281"/>
      <c r="D22" s="282"/>
      <c r="E22" s="282"/>
      <c r="F22" s="283"/>
      <c r="G22" s="50" t="s">
        <v>16</v>
      </c>
      <c r="H22" s="49"/>
      <c r="I22" s="49"/>
      <c r="J22" s="49"/>
      <c r="K22" s="49"/>
      <c r="L22" s="49"/>
      <c r="M22" s="49"/>
      <c r="N22" s="49"/>
      <c r="O22" s="49"/>
      <c r="P22" s="49"/>
    </row>
    <row r="23" spans="1:16" s="4" customFormat="1" ht="33.75" hidden="1" customHeight="1" x14ac:dyDescent="0.25">
      <c r="A23" s="277"/>
      <c r="B23" s="277"/>
      <c r="C23" s="284"/>
      <c r="D23" s="285"/>
      <c r="E23" s="285"/>
      <c r="F23" s="286"/>
      <c r="G23" s="50" t="s">
        <v>17</v>
      </c>
      <c r="H23" s="49"/>
      <c r="I23" s="49"/>
      <c r="J23" s="49"/>
      <c r="K23" s="49"/>
      <c r="L23" s="49"/>
      <c r="M23" s="49"/>
      <c r="N23" s="49"/>
      <c r="O23" s="49"/>
      <c r="P23" s="49"/>
    </row>
    <row r="24" spans="1:16" s="4" customFormat="1" ht="33.75" hidden="1" customHeight="1" x14ac:dyDescent="0.25">
      <c r="A24" s="242" t="s">
        <v>30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</row>
    <row r="25" spans="1:16" s="4" customFormat="1" ht="33.75" hidden="1" customHeight="1" x14ac:dyDescent="0.25">
      <c r="A25" s="275">
        <v>1</v>
      </c>
      <c r="B25" s="275" t="s">
        <v>31</v>
      </c>
      <c r="C25" s="287"/>
      <c r="D25" s="275"/>
      <c r="E25" s="275"/>
      <c r="F25" s="275"/>
      <c r="G25" s="48" t="s">
        <v>13</v>
      </c>
      <c r="H25" s="49"/>
      <c r="I25" s="49"/>
      <c r="J25" s="49"/>
      <c r="K25" s="49"/>
      <c r="L25" s="49"/>
      <c r="M25" s="49"/>
      <c r="N25" s="49"/>
      <c r="O25" s="49"/>
      <c r="P25" s="49"/>
    </row>
    <row r="26" spans="1:16" s="4" customFormat="1" ht="33.75" hidden="1" customHeight="1" x14ac:dyDescent="0.25">
      <c r="A26" s="276"/>
      <c r="B26" s="276"/>
      <c r="C26" s="288"/>
      <c r="D26" s="276"/>
      <c r="E26" s="276"/>
      <c r="F26" s="276"/>
      <c r="G26" s="50" t="s">
        <v>14</v>
      </c>
      <c r="H26" s="49"/>
      <c r="I26" s="49"/>
      <c r="J26" s="49"/>
      <c r="K26" s="49"/>
      <c r="L26" s="49"/>
      <c r="M26" s="49"/>
      <c r="N26" s="49"/>
      <c r="O26" s="49"/>
      <c r="P26" s="49"/>
    </row>
    <row r="27" spans="1:16" s="4" customFormat="1" ht="33.75" hidden="1" customHeight="1" x14ac:dyDescent="0.25">
      <c r="A27" s="276"/>
      <c r="B27" s="276"/>
      <c r="C27" s="288"/>
      <c r="D27" s="276"/>
      <c r="E27" s="276"/>
      <c r="F27" s="276"/>
      <c r="G27" s="50" t="s">
        <v>15</v>
      </c>
      <c r="H27" s="49"/>
      <c r="I27" s="49"/>
      <c r="J27" s="49"/>
      <c r="K27" s="49"/>
      <c r="L27" s="49"/>
      <c r="M27" s="49"/>
      <c r="N27" s="49"/>
      <c r="O27" s="49"/>
      <c r="P27" s="49"/>
    </row>
    <row r="28" spans="1:16" s="4" customFormat="1" ht="33.75" hidden="1" customHeight="1" x14ac:dyDescent="0.25">
      <c r="A28" s="276"/>
      <c r="B28" s="276"/>
      <c r="C28" s="288"/>
      <c r="D28" s="276"/>
      <c r="E28" s="276"/>
      <c r="F28" s="276"/>
      <c r="G28" s="50" t="s">
        <v>16</v>
      </c>
      <c r="H28" s="49"/>
      <c r="I28" s="49"/>
      <c r="J28" s="49"/>
      <c r="K28" s="49"/>
      <c r="L28" s="49"/>
      <c r="M28" s="49"/>
      <c r="N28" s="49"/>
      <c r="O28" s="49"/>
      <c r="P28" s="49"/>
    </row>
    <row r="29" spans="1:16" s="4" customFormat="1" ht="33.75" hidden="1" customHeight="1" x14ac:dyDescent="0.25">
      <c r="A29" s="277"/>
      <c r="B29" s="277"/>
      <c r="C29" s="289"/>
      <c r="D29" s="277"/>
      <c r="E29" s="277"/>
      <c r="F29" s="277"/>
      <c r="G29" s="50" t="s">
        <v>17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1:16" s="15" customFormat="1" ht="15" customHeight="1" x14ac:dyDescent="0.25">
      <c r="A30" s="254">
        <v>1</v>
      </c>
      <c r="B30" s="251" t="s">
        <v>120</v>
      </c>
      <c r="C30" s="251" t="s">
        <v>120</v>
      </c>
      <c r="D30" s="251"/>
      <c r="E30" s="251"/>
      <c r="F30" s="251"/>
      <c r="G30" s="51" t="s">
        <v>14</v>
      </c>
      <c r="H30" s="47">
        <f>SUM(I30:P30)</f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</row>
    <row r="31" spans="1:16" s="15" customFormat="1" ht="15" customHeight="1" x14ac:dyDescent="0.25">
      <c r="A31" s="255"/>
      <c r="B31" s="252"/>
      <c r="C31" s="252"/>
      <c r="D31" s="252"/>
      <c r="E31" s="252"/>
      <c r="F31" s="252"/>
      <c r="G31" s="51" t="s">
        <v>15</v>
      </c>
      <c r="H31" s="47">
        <f t="shared" ref="H31:H33" si="0">SUM(I31:P31)</f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</row>
    <row r="32" spans="1:16" s="15" customFormat="1" ht="15" customHeight="1" x14ac:dyDescent="0.25">
      <c r="A32" s="255"/>
      <c r="B32" s="252"/>
      <c r="C32" s="252"/>
      <c r="D32" s="252"/>
      <c r="E32" s="252"/>
      <c r="F32" s="252"/>
      <c r="G32" s="51" t="s">
        <v>16</v>
      </c>
      <c r="H32" s="47">
        <f t="shared" si="0"/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</row>
    <row r="33" spans="1:16" s="15" customFormat="1" ht="27.6" x14ac:dyDescent="0.25">
      <c r="A33" s="256"/>
      <c r="B33" s="253"/>
      <c r="C33" s="253"/>
      <c r="D33" s="253"/>
      <c r="E33" s="253"/>
      <c r="F33" s="253"/>
      <c r="G33" s="51" t="s">
        <v>17</v>
      </c>
      <c r="H33" s="47">
        <f t="shared" si="0"/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</row>
    <row r="34" spans="1:16" ht="15" customHeight="1" x14ac:dyDescent="0.3">
      <c r="A34" s="266"/>
      <c r="B34" s="257" t="s">
        <v>121</v>
      </c>
      <c r="C34" s="258"/>
      <c r="D34" s="258"/>
      <c r="E34" s="258"/>
      <c r="F34" s="259"/>
      <c r="G34" s="51" t="s">
        <v>13</v>
      </c>
      <c r="H34" s="47">
        <f>SUM(I34:P34)</f>
        <v>0</v>
      </c>
      <c r="I34" s="47">
        <f>SUM(I35:I38)</f>
        <v>0</v>
      </c>
      <c r="J34" s="47">
        <f t="shared" ref="J34:P34" si="1">SUM(J35:J38)</f>
        <v>0</v>
      </c>
      <c r="K34" s="47">
        <f t="shared" si="1"/>
        <v>0</v>
      </c>
      <c r="L34" s="47">
        <f t="shared" si="1"/>
        <v>0</v>
      </c>
      <c r="M34" s="47">
        <f t="shared" si="1"/>
        <v>0</v>
      </c>
      <c r="N34" s="47">
        <f t="shared" si="1"/>
        <v>0</v>
      </c>
      <c r="O34" s="47">
        <f t="shared" si="1"/>
        <v>0</v>
      </c>
      <c r="P34" s="47">
        <f t="shared" si="1"/>
        <v>0</v>
      </c>
    </row>
    <row r="35" spans="1:16" ht="15" customHeight="1" x14ac:dyDescent="0.3">
      <c r="A35" s="267"/>
      <c r="B35" s="260"/>
      <c r="C35" s="261"/>
      <c r="D35" s="261"/>
      <c r="E35" s="261"/>
      <c r="F35" s="262"/>
      <c r="G35" s="51" t="s">
        <v>14</v>
      </c>
      <c r="H35" s="47">
        <f>SUM(I35:P35)</f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</row>
    <row r="36" spans="1:16" ht="15" customHeight="1" x14ac:dyDescent="0.3">
      <c r="A36" s="267"/>
      <c r="B36" s="260"/>
      <c r="C36" s="261"/>
      <c r="D36" s="261"/>
      <c r="E36" s="261"/>
      <c r="F36" s="262"/>
      <c r="G36" s="51" t="s">
        <v>15</v>
      </c>
      <c r="H36" s="47">
        <f t="shared" ref="H36:H38" si="2">SUM(I36:P36)</f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</row>
    <row r="37" spans="1:16" ht="15" customHeight="1" x14ac:dyDescent="0.3">
      <c r="A37" s="267"/>
      <c r="B37" s="260"/>
      <c r="C37" s="261"/>
      <c r="D37" s="261"/>
      <c r="E37" s="261"/>
      <c r="F37" s="262"/>
      <c r="G37" s="51" t="s">
        <v>16</v>
      </c>
      <c r="H37" s="47">
        <f t="shared" si="2"/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</row>
    <row r="38" spans="1:16" ht="27.6" x14ac:dyDescent="0.3">
      <c r="A38" s="268"/>
      <c r="B38" s="263"/>
      <c r="C38" s="264"/>
      <c r="D38" s="264"/>
      <c r="E38" s="264"/>
      <c r="F38" s="265"/>
      <c r="G38" s="51" t="s">
        <v>17</v>
      </c>
      <c r="H38" s="47">
        <f t="shared" si="2"/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</row>
    <row r="39" spans="1:16" x14ac:dyDescent="0.3">
      <c r="A39" s="242" t="s">
        <v>122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4"/>
    </row>
    <row r="40" spans="1:16" x14ac:dyDescent="0.3">
      <c r="A40" s="245">
        <v>1</v>
      </c>
      <c r="B40" s="245" t="s">
        <v>120</v>
      </c>
      <c r="C40" s="248"/>
      <c r="D40" s="248"/>
      <c r="E40" s="248"/>
      <c r="F40" s="248"/>
      <c r="G40" s="51" t="s">
        <v>13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</row>
    <row r="41" spans="1:16" x14ac:dyDescent="0.3">
      <c r="A41" s="246"/>
      <c r="B41" s="246"/>
      <c r="C41" s="249"/>
      <c r="D41" s="249"/>
      <c r="E41" s="249"/>
      <c r="F41" s="249"/>
      <c r="G41" s="51" t="s">
        <v>14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</row>
    <row r="42" spans="1:16" ht="27.6" x14ac:dyDescent="0.3">
      <c r="A42" s="246"/>
      <c r="B42" s="246"/>
      <c r="C42" s="249"/>
      <c r="D42" s="249"/>
      <c r="E42" s="249"/>
      <c r="F42" s="249"/>
      <c r="G42" s="51" t="s">
        <v>15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</row>
    <row r="43" spans="1:16" x14ac:dyDescent="0.3">
      <c r="A43" s="246"/>
      <c r="B43" s="246"/>
      <c r="C43" s="249"/>
      <c r="D43" s="249"/>
      <c r="E43" s="249"/>
      <c r="F43" s="249"/>
      <c r="G43" s="51" t="s">
        <v>16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</row>
    <row r="44" spans="1:16" ht="27.6" x14ac:dyDescent="0.3">
      <c r="A44" s="247"/>
      <c r="B44" s="247"/>
      <c r="C44" s="250"/>
      <c r="D44" s="250"/>
      <c r="E44" s="250"/>
      <c r="F44" s="250"/>
      <c r="G44" s="51" t="s">
        <v>17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</row>
  </sheetData>
  <mergeCells count="43">
    <mergeCell ref="F5:F6"/>
    <mergeCell ref="A5:A6"/>
    <mergeCell ref="B5:B6"/>
    <mergeCell ref="C5:C6"/>
    <mergeCell ref="D5:D6"/>
    <mergeCell ref="E5:E6"/>
    <mergeCell ref="E25:E29"/>
    <mergeCell ref="D25:D29"/>
    <mergeCell ref="C25:C29"/>
    <mergeCell ref="B25:B29"/>
    <mergeCell ref="F9:F13"/>
    <mergeCell ref="E9:E13"/>
    <mergeCell ref="C9:C13"/>
    <mergeCell ref="B9:B23"/>
    <mergeCell ref="D9:D13"/>
    <mergeCell ref="A30:A33"/>
    <mergeCell ref="B34:F38"/>
    <mergeCell ref="A34:A38"/>
    <mergeCell ref="A3:P3"/>
    <mergeCell ref="A8:P8"/>
    <mergeCell ref="H5:P5"/>
    <mergeCell ref="G5:G6"/>
    <mergeCell ref="A25:A29"/>
    <mergeCell ref="A24:P24"/>
    <mergeCell ref="C19:F23"/>
    <mergeCell ref="F14:F18"/>
    <mergeCell ref="E14:E18"/>
    <mergeCell ref="D14:D18"/>
    <mergeCell ref="C14:C18"/>
    <mergeCell ref="A9:A23"/>
    <mergeCell ref="F25:F29"/>
    <mergeCell ref="F30:F33"/>
    <mergeCell ref="E30:E33"/>
    <mergeCell ref="D30:D33"/>
    <mergeCell ref="C30:C33"/>
    <mergeCell ref="B30:B33"/>
    <mergeCell ref="A39:P39"/>
    <mergeCell ref="A40:A44"/>
    <mergeCell ref="B40:B44"/>
    <mergeCell ref="C40:C44"/>
    <mergeCell ref="D40:D44"/>
    <mergeCell ref="E40:E44"/>
    <mergeCell ref="F40:F44"/>
  </mergeCells>
  <printOptions horizontalCentered="1"/>
  <pageMargins left="0.15748031496062992" right="0.70866141732283472" top="0.59055118110236227" bottom="0.74803149606299213" header="0.31496062992125984" footer="0.31496062992125984"/>
  <pageSetup paperSize="9" scale="74" firstPageNumber="10" orientation="landscape" useFirstPageNumber="1" r:id="rId1"/>
  <headerFooter>
    <oddHeader xml:space="preserve"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4"/>
  <sheetViews>
    <sheetView zoomScale="85" zoomScaleNormal="85" workbookViewId="0">
      <selection activeCell="A7" sqref="A7:E7"/>
    </sheetView>
  </sheetViews>
  <sheetFormatPr defaultColWidth="9.109375" defaultRowHeight="15.6" x14ac:dyDescent="0.3"/>
  <cols>
    <col min="1" max="1" width="9.109375" style="8"/>
    <col min="2" max="2" width="24.6640625" style="8" customWidth="1"/>
    <col min="3" max="3" width="42.5546875" style="8" customWidth="1"/>
    <col min="4" max="4" width="59.88671875" style="8" customWidth="1"/>
    <col min="5" max="5" width="43.6640625" style="8" customWidth="1"/>
    <col min="6" max="16384" width="9.109375" style="8"/>
  </cols>
  <sheetData>
    <row r="1" spans="1:5" s="4" customFormat="1" x14ac:dyDescent="0.3">
      <c r="E1" s="5" t="s">
        <v>36</v>
      </c>
    </row>
    <row r="2" spans="1:5" s="4" customFormat="1" ht="15.75" x14ac:dyDescent="0.25">
      <c r="E2" s="16"/>
    </row>
    <row r="3" spans="1:5" s="4" customFormat="1" ht="50.25" customHeight="1" x14ac:dyDescent="0.3">
      <c r="A3" s="290" t="s">
        <v>105</v>
      </c>
      <c r="B3" s="290"/>
      <c r="C3" s="290"/>
      <c r="D3" s="290"/>
      <c r="E3" s="290"/>
    </row>
    <row r="4" spans="1:5" s="4" customFormat="1" ht="15" customHeight="1" x14ac:dyDescent="0.3">
      <c r="A4" s="291" t="s">
        <v>19</v>
      </c>
      <c r="B4" s="293" t="s">
        <v>33</v>
      </c>
      <c r="C4" s="293"/>
      <c r="D4" s="293"/>
      <c r="E4" s="294" t="s">
        <v>34</v>
      </c>
    </row>
    <row r="5" spans="1:5" s="4" customFormat="1" ht="46.8" x14ac:dyDescent="0.3">
      <c r="A5" s="292"/>
      <c r="B5" s="6" t="s">
        <v>35</v>
      </c>
      <c r="C5" s="6" t="s">
        <v>32</v>
      </c>
      <c r="D5" s="6" t="s">
        <v>53</v>
      </c>
      <c r="E5" s="295"/>
    </row>
    <row r="6" spans="1:5" s="4" customFormat="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s="4" customFormat="1" x14ac:dyDescent="0.3">
      <c r="A7" s="296" t="s">
        <v>140</v>
      </c>
      <c r="B7" s="297"/>
      <c r="C7" s="297"/>
      <c r="D7" s="297"/>
      <c r="E7" s="298"/>
    </row>
    <row r="8" spans="1:5" s="4" customFormat="1" x14ac:dyDescent="0.3">
      <c r="A8" s="296" t="s">
        <v>141</v>
      </c>
      <c r="B8" s="297"/>
      <c r="C8" s="297"/>
      <c r="D8" s="297"/>
      <c r="E8" s="298"/>
    </row>
    <row r="9" spans="1:5" s="4" customFormat="1" ht="120.75" customHeight="1" x14ac:dyDescent="0.3">
      <c r="A9" s="18" t="s">
        <v>108</v>
      </c>
      <c r="B9" s="27" t="s">
        <v>106</v>
      </c>
      <c r="C9" s="27" t="s">
        <v>126</v>
      </c>
      <c r="D9" s="27" t="s">
        <v>144</v>
      </c>
      <c r="E9" s="2" t="s">
        <v>107</v>
      </c>
    </row>
    <row r="10" spans="1:5" s="4" customFormat="1" ht="16.5" customHeight="1" x14ac:dyDescent="0.3">
      <c r="A10" s="296" t="s">
        <v>140</v>
      </c>
      <c r="B10" s="297"/>
      <c r="C10" s="297"/>
      <c r="D10" s="297"/>
      <c r="E10" s="298"/>
    </row>
    <row r="11" spans="1:5" s="4" customFormat="1" ht="38.25" customHeight="1" x14ac:dyDescent="0.3">
      <c r="A11" s="299" t="s">
        <v>142</v>
      </c>
      <c r="B11" s="300"/>
      <c r="C11" s="300"/>
      <c r="D11" s="300"/>
      <c r="E11" s="301"/>
    </row>
    <row r="12" spans="1:5" s="4" customFormat="1" ht="261.75" customHeight="1" x14ac:dyDescent="0.3">
      <c r="A12" s="18" t="s">
        <v>109</v>
      </c>
      <c r="B12" s="27" t="s">
        <v>110</v>
      </c>
      <c r="C12" s="27" t="s">
        <v>127</v>
      </c>
      <c r="D12" s="27" t="s">
        <v>145</v>
      </c>
      <c r="E12" s="27" t="s">
        <v>111</v>
      </c>
    </row>
    <row r="13" spans="1:5" s="4" customFormat="1" x14ac:dyDescent="0.3">
      <c r="A13" s="296" t="s">
        <v>140</v>
      </c>
      <c r="B13" s="297"/>
      <c r="C13" s="297"/>
      <c r="D13" s="297"/>
      <c r="E13" s="298"/>
    </row>
    <row r="14" spans="1:5" s="4" customFormat="1" x14ac:dyDescent="0.3">
      <c r="A14" s="302" t="s">
        <v>143</v>
      </c>
      <c r="B14" s="303"/>
      <c r="C14" s="303"/>
      <c r="D14" s="303"/>
      <c r="E14" s="304"/>
    </row>
    <row r="15" spans="1:5" ht="246.75" customHeight="1" x14ac:dyDescent="0.3">
      <c r="A15" s="18" t="s">
        <v>112</v>
      </c>
      <c r="B15" s="27" t="s">
        <v>113</v>
      </c>
      <c r="C15" s="27" t="s">
        <v>128</v>
      </c>
      <c r="D15" s="27" t="s">
        <v>146</v>
      </c>
      <c r="E15" s="2" t="s">
        <v>114</v>
      </c>
    </row>
    <row r="16" spans="1:5" ht="15.75" customHeight="1" x14ac:dyDescent="0.3">
      <c r="A16" s="7"/>
    </row>
    <row r="17" spans="1:1" x14ac:dyDescent="0.3">
      <c r="A17" s="7"/>
    </row>
    <row r="18" spans="1:1" x14ac:dyDescent="0.3">
      <c r="A18" s="7"/>
    </row>
    <row r="19" spans="1:1" x14ac:dyDescent="0.3">
      <c r="A19" s="7"/>
    </row>
    <row r="20" spans="1:1" ht="15.75" customHeight="1" x14ac:dyDescent="0.3">
      <c r="A20" s="7"/>
    </row>
    <row r="21" spans="1:1" x14ac:dyDescent="0.3">
      <c r="A21" s="7"/>
    </row>
    <row r="22" spans="1:1" x14ac:dyDescent="0.3">
      <c r="A22" s="7"/>
    </row>
    <row r="23" spans="1:1" x14ac:dyDescent="0.3">
      <c r="A23" s="7"/>
    </row>
    <row r="24" spans="1:1" ht="15.75" customHeight="1" x14ac:dyDescent="0.3">
      <c r="A24" s="7"/>
    </row>
  </sheetData>
  <mergeCells count="10">
    <mergeCell ref="A8:E8"/>
    <mergeCell ref="A10:E10"/>
    <mergeCell ref="A11:E11"/>
    <mergeCell ref="A13:E13"/>
    <mergeCell ref="A14:E14"/>
    <mergeCell ref="A3:E3"/>
    <mergeCell ref="A4:A5"/>
    <mergeCell ref="B4:D4"/>
    <mergeCell ref="E4:E5"/>
    <mergeCell ref="A7:E7"/>
  </mergeCells>
  <printOptions horizontalCentered="1"/>
  <pageMargins left="1.1023622047244095" right="0.31496062992125984" top="0.74803149606299213" bottom="0.35433070866141736" header="0" footer="0"/>
  <pageSetup paperSize="9" scale="48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view="pageLayout" zoomScaleNormal="100" workbookViewId="0">
      <selection activeCell="H1" sqref="H1"/>
    </sheetView>
  </sheetViews>
  <sheetFormatPr defaultColWidth="9.109375" defaultRowHeight="15.6" x14ac:dyDescent="0.3"/>
  <cols>
    <col min="1" max="1" width="9.109375" style="8"/>
    <col min="2" max="2" width="13" style="8" customWidth="1"/>
    <col min="3" max="3" width="18.5546875" style="8" customWidth="1"/>
    <col min="4" max="15" width="9.109375" style="8"/>
    <col min="16" max="16" width="16.109375" style="8" customWidth="1"/>
    <col min="17" max="17" width="6.6640625" style="8" customWidth="1"/>
    <col min="18" max="16384" width="9.109375" style="8"/>
  </cols>
  <sheetData>
    <row r="1" spans="1:16" s="4" customFormat="1" x14ac:dyDescent="0.3">
      <c r="P1" s="5" t="s">
        <v>158</v>
      </c>
    </row>
    <row r="2" spans="1:16" s="4" customFormat="1" ht="15.75" x14ac:dyDescent="0.25"/>
    <row r="3" spans="1:16" s="4" customFormat="1" ht="15.75" x14ac:dyDescent="0.25"/>
    <row r="4" spans="1:16" s="4" customFormat="1" ht="18.75" customHeight="1" x14ac:dyDescent="0.3">
      <c r="A4" s="305" t="s">
        <v>187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6" s="4" customFormat="1" ht="18.7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4" customFormat="1" ht="109.5" customHeight="1" x14ac:dyDescent="0.3">
      <c r="A6" s="293" t="s">
        <v>19</v>
      </c>
      <c r="B6" s="308" t="s">
        <v>37</v>
      </c>
      <c r="C6" s="308" t="s">
        <v>38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7"/>
      <c r="P6" s="308" t="s">
        <v>39</v>
      </c>
    </row>
    <row r="7" spans="1:16" s="4" customFormat="1" x14ac:dyDescent="0.3">
      <c r="A7" s="293"/>
      <c r="B7" s="308"/>
      <c r="C7" s="308"/>
      <c r="D7" s="9" t="s">
        <v>2</v>
      </c>
      <c r="E7" s="9" t="s">
        <v>3</v>
      </c>
      <c r="F7" s="9" t="s">
        <v>4</v>
      </c>
      <c r="G7" s="9" t="s">
        <v>3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12</v>
      </c>
      <c r="P7" s="308"/>
    </row>
    <row r="8" spans="1:16" s="4" customFormat="1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</row>
    <row r="9" spans="1:16" s="4" customFormat="1" ht="15.75" x14ac:dyDescent="0.25">
      <c r="A9" s="3">
        <v>1</v>
      </c>
      <c r="B9" s="3" t="s">
        <v>115</v>
      </c>
      <c r="C9" s="3" t="s">
        <v>115</v>
      </c>
      <c r="D9" s="3" t="s">
        <v>115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</row>
    <row r="10" spans="1:16" s="4" customFormat="1" ht="15.75" x14ac:dyDescent="0.25"/>
  </sheetData>
  <mergeCells count="6">
    <mergeCell ref="A4:P4"/>
    <mergeCell ref="D6:O6"/>
    <mergeCell ref="C6:C7"/>
    <mergeCell ref="B6:B7"/>
    <mergeCell ref="A6:A7"/>
    <mergeCell ref="P6:P7"/>
  </mergeCells>
  <printOptions horizontalCentered="1"/>
  <pageMargins left="0.31496062992125984" right="0.31496062992125984" top="0.36749999999999999" bottom="0.74803149606299213" header="0" footer="0"/>
  <pageSetup paperSize="9" scale="84" orientation="landscape" r:id="rId1"/>
  <headerFooter>
    <oddHeader>&amp;C11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Layout" zoomScaleNormal="100" workbookViewId="0">
      <selection activeCell="B2" sqref="B2"/>
    </sheetView>
  </sheetViews>
  <sheetFormatPr defaultColWidth="9.109375" defaultRowHeight="15.6" x14ac:dyDescent="0.3"/>
  <cols>
    <col min="1" max="1" width="9.109375" style="8"/>
    <col min="2" max="2" width="79.88671875" style="8" customWidth="1"/>
    <col min="3" max="3" width="53.5546875" style="8" customWidth="1"/>
    <col min="4" max="16384" width="9.109375" style="8"/>
  </cols>
  <sheetData>
    <row r="1" spans="1:3" x14ac:dyDescent="0.3">
      <c r="A1" s="4"/>
      <c r="B1" s="4"/>
      <c r="C1" s="71" t="s">
        <v>42</v>
      </c>
    </row>
    <row r="2" spans="1:3" ht="15.75" x14ac:dyDescent="0.25">
      <c r="A2" s="4"/>
      <c r="B2" s="4"/>
      <c r="C2" s="4"/>
    </row>
    <row r="3" spans="1:3" ht="24" customHeight="1" x14ac:dyDescent="0.3">
      <c r="A3" s="309" t="s">
        <v>188</v>
      </c>
      <c r="B3" s="309"/>
      <c r="C3" s="309"/>
    </row>
    <row r="4" spans="1:3" ht="31.5" customHeight="1" x14ac:dyDescent="0.25">
      <c r="A4" s="60"/>
      <c r="B4" s="60"/>
      <c r="C4" s="60"/>
    </row>
    <row r="5" spans="1:3" x14ac:dyDescent="0.3">
      <c r="A5" s="61" t="s">
        <v>19</v>
      </c>
      <c r="B5" s="62" t="s">
        <v>40</v>
      </c>
      <c r="C5" s="62" t="s">
        <v>41</v>
      </c>
    </row>
    <row r="6" spans="1:3" ht="15.75" x14ac:dyDescent="0.25">
      <c r="A6" s="3">
        <v>1</v>
      </c>
      <c r="B6" s="3">
        <v>2</v>
      </c>
      <c r="C6" s="3">
        <v>3</v>
      </c>
    </row>
    <row r="7" spans="1:3" s="19" customFormat="1" ht="55.2" x14ac:dyDescent="0.3">
      <c r="A7" s="43">
        <v>1</v>
      </c>
      <c r="B7" s="52" t="s">
        <v>124</v>
      </c>
      <c r="C7" s="52" t="s">
        <v>125</v>
      </c>
    </row>
    <row r="8" spans="1:3" s="10" customFormat="1" ht="15.75" x14ac:dyDescent="0.25"/>
  </sheetData>
  <mergeCells count="1">
    <mergeCell ref="A3:C3"/>
  </mergeCells>
  <printOptions horizontalCentered="1"/>
  <pageMargins left="0.31496062992125984" right="0.31496062992125984" top="0.44916666666666666" bottom="0.74803149606299213" header="0" footer="0"/>
  <pageSetup paperSize="9" scale="98" orientation="landscape" r:id="rId1"/>
  <headerFooter>
    <oddHeader xml:space="preserve">&amp;C&amp;10 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zoomScaleNormal="100" workbookViewId="0">
      <selection activeCell="E3" sqref="E3"/>
    </sheetView>
  </sheetViews>
  <sheetFormatPr defaultRowHeight="14.4" x14ac:dyDescent="0.3"/>
  <cols>
    <col min="2" max="2" width="24.5546875" customWidth="1"/>
    <col min="3" max="3" width="26.6640625" customWidth="1"/>
    <col min="4" max="4" width="39.44140625" customWidth="1"/>
    <col min="5" max="5" width="42.6640625" customWidth="1"/>
    <col min="6" max="6" width="60.109375" customWidth="1"/>
  </cols>
  <sheetData>
    <row r="1" spans="1:6" ht="15.6" x14ac:dyDescent="0.3">
      <c r="A1" s="4"/>
      <c r="B1" s="4"/>
      <c r="C1" s="4"/>
      <c r="D1" s="4"/>
      <c r="E1" s="4"/>
      <c r="F1" s="71" t="s">
        <v>48</v>
      </c>
    </row>
    <row r="2" spans="1:6" ht="15.75" x14ac:dyDescent="0.25">
      <c r="A2" s="4"/>
      <c r="B2" s="4"/>
      <c r="C2" s="4"/>
      <c r="D2" s="4"/>
      <c r="E2" s="4"/>
      <c r="F2" s="4"/>
    </row>
    <row r="3" spans="1:6" ht="15.75" x14ac:dyDescent="0.25">
      <c r="A3" s="4"/>
      <c r="B3" s="4"/>
      <c r="C3" s="4"/>
      <c r="D3" s="4"/>
      <c r="E3" s="4"/>
      <c r="F3" s="4"/>
    </row>
    <row r="4" spans="1:6" ht="27.75" customHeight="1" x14ac:dyDescent="0.3">
      <c r="A4" s="309" t="s">
        <v>189</v>
      </c>
      <c r="B4" s="309"/>
      <c r="C4" s="309"/>
      <c r="D4" s="309"/>
      <c r="E4" s="309"/>
      <c r="F4" s="309"/>
    </row>
    <row r="5" spans="1:6" ht="34.5" customHeight="1" x14ac:dyDescent="0.25">
      <c r="A5" s="75"/>
      <c r="B5" s="75"/>
      <c r="C5" s="75"/>
      <c r="D5" s="75"/>
      <c r="E5" s="75"/>
      <c r="F5" s="75"/>
    </row>
    <row r="6" spans="1:6" ht="46.8" x14ac:dyDescent="0.3">
      <c r="A6" s="13" t="s">
        <v>19</v>
      </c>
      <c r="B6" s="12" t="s">
        <v>43</v>
      </c>
      <c r="C6" s="12" t="s">
        <v>44</v>
      </c>
      <c r="D6" s="12" t="s">
        <v>45</v>
      </c>
      <c r="E6" s="12" t="s">
        <v>46</v>
      </c>
      <c r="F6" s="12" t="s">
        <v>47</v>
      </c>
    </row>
    <row r="7" spans="1:6" ht="15.75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15.75" x14ac:dyDescent="0.25">
      <c r="A8" s="3">
        <v>1</v>
      </c>
      <c r="B8" s="3" t="s">
        <v>123</v>
      </c>
      <c r="C8" s="3" t="s">
        <v>123</v>
      </c>
      <c r="D8" s="3" t="s">
        <v>123</v>
      </c>
      <c r="E8" s="3" t="s">
        <v>123</v>
      </c>
      <c r="F8" s="3" t="s">
        <v>123</v>
      </c>
    </row>
    <row r="12" spans="1:6" ht="15" x14ac:dyDescent="0.25">
      <c r="D12" s="1"/>
    </row>
  </sheetData>
  <mergeCells count="1">
    <mergeCell ref="A4:F4"/>
  </mergeCells>
  <printOptions horizontalCentered="1"/>
  <pageMargins left="0.11375" right="0.31496062992125984" top="0.25395833333333334" bottom="0.74803149606299213" header="0" footer="0"/>
  <pageSetup paperSize="9" scale="70" orientation="landscape" r:id="rId1"/>
  <headerFooter>
    <oddHeader xml:space="preserve">&amp;C13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view="pageLayout" zoomScaleNormal="100" workbookViewId="0">
      <selection activeCell="B1" sqref="B1"/>
    </sheetView>
  </sheetViews>
  <sheetFormatPr defaultColWidth="9.109375" defaultRowHeight="15.6" x14ac:dyDescent="0.3"/>
  <cols>
    <col min="1" max="1" width="9.109375" style="8"/>
    <col min="2" max="4" width="19" style="8" customWidth="1"/>
    <col min="5" max="5" width="33.6640625" style="8" customWidth="1"/>
    <col min="6" max="6" width="0.5546875" style="8" hidden="1" customWidth="1"/>
    <col min="7" max="16384" width="9.109375" style="8"/>
  </cols>
  <sheetData>
    <row r="1" spans="1:6" x14ac:dyDescent="0.3">
      <c r="A1" s="4"/>
      <c r="B1" s="4"/>
      <c r="C1" s="4"/>
      <c r="D1" s="4"/>
      <c r="E1" s="5" t="s">
        <v>159</v>
      </c>
    </row>
    <row r="2" spans="1:6" ht="15.75" x14ac:dyDescent="0.25">
      <c r="A2" s="4"/>
      <c r="B2" s="4"/>
      <c r="C2" s="4"/>
      <c r="D2" s="4"/>
      <c r="E2" s="4"/>
    </row>
    <row r="3" spans="1:6" ht="69.75" customHeight="1" x14ac:dyDescent="0.3">
      <c r="A3" s="290" t="s">
        <v>185</v>
      </c>
      <c r="B3" s="290"/>
      <c r="C3" s="290"/>
      <c r="D3" s="290"/>
      <c r="E3" s="290"/>
    </row>
    <row r="4" spans="1:6" ht="101.25" customHeight="1" x14ac:dyDescent="0.3">
      <c r="A4" s="9" t="s">
        <v>19</v>
      </c>
      <c r="B4" s="6" t="s">
        <v>43</v>
      </c>
      <c r="C4" s="6" t="s">
        <v>49</v>
      </c>
      <c r="D4" s="6" t="s">
        <v>50</v>
      </c>
      <c r="E4" s="6" t="s">
        <v>52</v>
      </c>
      <c r="F4" s="10"/>
    </row>
    <row r="5" spans="1:6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6" ht="15.75" x14ac:dyDescent="0.25">
      <c r="A6" s="11">
        <v>1</v>
      </c>
      <c r="B6" s="3" t="s">
        <v>115</v>
      </c>
      <c r="C6" s="3" t="s">
        <v>115</v>
      </c>
      <c r="D6" s="3" t="s">
        <v>115</v>
      </c>
      <c r="E6" s="3" t="s">
        <v>115</v>
      </c>
    </row>
    <row r="7" spans="1:6" ht="15.75" x14ac:dyDescent="0.25">
      <c r="A7" s="4"/>
      <c r="B7" s="4"/>
      <c r="C7" s="4"/>
      <c r="D7" s="4"/>
      <c r="E7" s="4"/>
    </row>
  </sheetData>
  <mergeCells count="1">
    <mergeCell ref="A3:E3"/>
  </mergeCells>
  <printOptions horizontalCentered="1"/>
  <pageMargins left="1.1023622047244095" right="0.31496062992125984" top="0.35433070866141736" bottom="0.74803149606299213" header="0" footer="0"/>
  <pageSetup paperSize="9" scale="87" firstPageNumber="9" orientation="portrait" useFirstPageNumber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E2" sqref="E2"/>
    </sheetView>
  </sheetViews>
  <sheetFormatPr defaultRowHeight="14.4" x14ac:dyDescent="0.3"/>
  <cols>
    <col min="1" max="1" width="6.44140625" customWidth="1"/>
    <col min="2" max="2" width="10.88671875" customWidth="1"/>
    <col min="3" max="3" width="13.33203125" customWidth="1"/>
    <col min="4" max="4" width="20.5546875" customWidth="1"/>
    <col min="5" max="5" width="13.5546875" customWidth="1"/>
    <col min="6" max="6" width="22.5546875" customWidth="1"/>
    <col min="7" max="7" width="9.109375" hidden="1" customWidth="1"/>
  </cols>
  <sheetData>
    <row r="1" spans="1:6" ht="15.6" x14ac:dyDescent="0.3">
      <c r="A1" s="4"/>
      <c r="B1" s="4"/>
      <c r="C1" s="4"/>
      <c r="D1" s="4"/>
      <c r="F1" s="44" t="s">
        <v>51</v>
      </c>
    </row>
    <row r="2" spans="1:6" ht="15.75" x14ac:dyDescent="0.25">
      <c r="A2" s="4"/>
      <c r="B2" s="4"/>
      <c r="C2" s="4"/>
      <c r="D2" s="4"/>
      <c r="E2" s="4"/>
    </row>
    <row r="3" spans="1:6" ht="59.25" customHeight="1" x14ac:dyDescent="0.3">
      <c r="A3" s="309" t="s">
        <v>162</v>
      </c>
      <c r="B3" s="309"/>
      <c r="C3" s="309"/>
      <c r="D3" s="309"/>
      <c r="E3" s="309"/>
      <c r="F3" s="309"/>
    </row>
    <row r="4" spans="1:6" ht="6.75" customHeight="1" x14ac:dyDescent="0.25">
      <c r="A4" s="76"/>
      <c r="B4" s="76"/>
      <c r="C4" s="76"/>
      <c r="D4" s="76"/>
      <c r="E4" s="76"/>
      <c r="F4" s="76"/>
    </row>
    <row r="5" spans="1:6" ht="132" customHeight="1" x14ac:dyDescent="0.3">
      <c r="A5" s="63" t="s">
        <v>19</v>
      </c>
      <c r="B5" s="63" t="s">
        <v>163</v>
      </c>
      <c r="C5" s="63" t="s">
        <v>164</v>
      </c>
      <c r="D5" s="63" t="s">
        <v>165</v>
      </c>
      <c r="E5" s="63" t="s">
        <v>166</v>
      </c>
      <c r="F5" s="63" t="s">
        <v>167</v>
      </c>
    </row>
    <row r="6" spans="1:6" ht="15.75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</row>
    <row r="7" spans="1:6" ht="15.75" x14ac:dyDescent="0.25">
      <c r="A7" s="65">
        <v>1</v>
      </c>
      <c r="B7" s="63" t="s">
        <v>115</v>
      </c>
      <c r="C7" s="63" t="s">
        <v>115</v>
      </c>
      <c r="D7" s="63" t="s">
        <v>115</v>
      </c>
      <c r="E7" s="63" t="s">
        <v>115</v>
      </c>
      <c r="F7" s="63" t="s">
        <v>115</v>
      </c>
    </row>
  </sheetData>
  <mergeCells count="1">
    <mergeCell ref="A3:F3"/>
  </mergeCells>
  <pageMargins left="0.51041666666666663" right="0.375" top="0.47916666666666669" bottom="0.75" header="0.3" footer="0.3"/>
  <pageSetup paperSize="9" orientation="portrait" r:id="rId1"/>
  <headerFooter>
    <oddHeader>&amp;C14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61mUiXYiD5IcaWnORloTWni0QL1CXrm6BY8V1B0Mvjo=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ca4zNJmE/y1CzDTwfSIkIt3Tz7xo698yK3CT2rf2O5c=</DigestValue>
    </Reference>
  </SignedInfo>
  <SignatureValue>zYDAJ4t9sL3wPAYfQ7Tp93JYEhonoBPGM8hNBARkT/iE0CQ8m4zk+IkfNXK+Ot7Y
lCMp1fmJJKoFP+1OsmHQgg==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printerSettings/printerSettings5.bin?ContentType=application/vnd.openxmlformats-officedocument.spreadsheetml.printerSettings">
        <DigestMethod Algorithm="http://www.w3.org/2000/09/xmldsig#sha1"/>
        <DigestValue>ElM8Az9/SOb1uHEEN6GOummUdNg=
</DigestValue>
      </Reference>
      <Reference URI="/xl/worksheets/sheet8.xml?ContentType=application/vnd.openxmlformats-officedocument.spreadsheetml.worksheet+xml">
        <DigestMethod Algorithm="http://www.w3.org/2000/09/xmldsig#sha1"/>
        <DigestValue>K3c2bYTGQwYN+NQch77nWqxiuKc=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worksheets/sheet9.xml?ContentType=application/vnd.openxmlformats-officedocument.spreadsheetml.worksheet+xml">
        <DigestMethod Algorithm="http://www.w3.org/2000/09/xmldsig#sha1"/>
        <DigestValue>xA2zFBTGaY/Q/Rf4nBYO/25uyoQ=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ElM8Az9/SOb1uHEEN6GOummUdNg=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ZvIFWC2PW/5/5xihLiGNHU6CUI8=
</DigestValue>
      </Reference>
      <Reference URI="/xl/worksheets/sheet7.xml?ContentType=application/vnd.openxmlformats-officedocument.spreadsheetml.worksheet+xml">
        <DigestMethod Algorithm="http://www.w3.org/2000/09/xmldsig#sha1"/>
        <DigestValue>t2napCQD0/qtSWTPqFgVp/z07C0=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mqoiDjC7XgwQu4FC3O4VluqnsiA=
</DigestValue>
      </Reference>
      <Reference URI="/xl/worksheets/sheet6.xml?ContentType=application/vnd.openxmlformats-officedocument.spreadsheetml.worksheet+xml">
        <DigestMethod Algorithm="http://www.w3.org/2000/09/xmldsig#sha1"/>
        <DigestValue>xPinFGtaQNk4tkcaxFKe95kBz0c=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ElM8Az9/SOb1uHEEN6GOummUdNg=
</DigestValue>
      </Reference>
      <Reference URI="/xl/worksheets/sheet5.xml?ContentType=application/vnd.openxmlformats-officedocument.spreadsheetml.worksheet+xml">
        <DigestMethod Algorithm="http://www.w3.org/2000/09/xmldsig#sha1"/>
        <DigestValue>LdfYkgLsRMPlNe4wtd2ichNI5rE=
</DigestValue>
      </Reference>
      <Reference URI="/xl/worksheets/sheet10.xml?ContentType=application/vnd.openxmlformats-officedocument.spreadsheetml.worksheet+xml">
        <DigestMethod Algorithm="http://www.w3.org/2000/09/xmldsig#sha1"/>
        <DigestValue>jbmLAICqGHNAfkjA9TbsoV+ubls=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tyles.xml?ContentType=application/vnd.openxmlformats-officedocument.spreadsheetml.styles+xml">
        <DigestMethod Algorithm="http://www.w3.org/2000/09/xmldsig#sha1"/>
        <DigestValue>u0WFN06whXL8Y79VRG1VnGkEeCI=
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YsFXcH83v+0lbLdwyzeCjkrslGs=
</DigestValue>
      </Reference>
      <Reference URI="/xl/worksheets/sheet4.xml?ContentType=application/vnd.openxmlformats-officedocument.spreadsheetml.worksheet+xml">
        <DigestMethod Algorithm="http://www.w3.org/2000/09/xmldsig#sha1"/>
        <DigestValue>t4epjAqscLF69e/mmS2GUQVUPAI=
</DigestValue>
      </Reference>
      <Reference URI="/xl/calcChain.xml?ContentType=application/vnd.openxmlformats-officedocument.spreadsheetml.calcChain+xml">
        <DigestMethod Algorithm="http://www.w3.org/2000/09/xmldsig#sha1"/>
        <DigestValue>iGWsF+KiVQRdz17GXov1KciY1gI=
</DigestValue>
      </Reference>
      <Reference URI="/xl/workbook.xml?ContentType=application/vnd.openxmlformats-officedocument.spreadsheetml.sheet.main+xml">
        <DigestMethod Algorithm="http://www.w3.org/2000/09/xmldsig#sha1"/>
        <DigestValue>Fbf5cAArbSGrUZzedDN/a3LnQCw=
</DigestValue>
      </Reference>
      <Reference URI="/xl/sharedStrings.xml?ContentType=application/vnd.openxmlformats-officedocument.spreadsheetml.sharedStrings+xml">
        <DigestMethod Algorithm="http://www.w3.org/2000/09/xmldsig#sha1"/>
        <DigestValue>uzoBKxBUeOZTsUkb0SF8ohNZCvM=
</DigestValue>
      </Reference>
      <Reference URI="/xl/worksheets/sheet2.xml?ContentType=application/vnd.openxmlformats-officedocument.spreadsheetml.worksheet+xml">
        <DigestMethod Algorithm="http://www.w3.org/2000/09/xmldsig#sha1"/>
        <DigestValue>qIbGF4N/FulZUdXcAX3tJrOSXVg=
</DigestValue>
      </Reference>
      <Reference URI="/xl/worksheets/sheet3.xml?ContentType=application/vnd.openxmlformats-officedocument.spreadsheetml.worksheet+xml">
        <DigestMethod Algorithm="http://www.w3.org/2000/09/xmldsig#sha1"/>
        <DigestValue>MpBrthE4xDxlkHgWeK8wCXUgA2o=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worksheets/sheet1.xml?ContentType=application/vnd.openxmlformats-officedocument.spreadsheetml.worksheet+xml">
        <DigestMethod Algorithm="http://www.w3.org/2000/09/xmldsig#sha1"/>
        <DigestValue>qXgvJP7Y0DbcaUeErTNn1RkHBLI=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9GzPaNmmX5YUYp0CTxhAJ3dWweU=
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YsFXcH83v+0lbLdwyzeCjkrslGs=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
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
</DigestValue>
      </Reference>
    </Manifest>
    <SignatureProperties>
      <SignatureProperty Id="idSignatureTime" Target="#idPackageSignature">
        <mdssi:SignatureTime>
          <mdssi:Format>YYYY-MM-DDThh:mm:ssTZD</mdssi:Format>
          <mdssi:Value>2019-11-01T11:09:16Z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2019-11-01T11:09:16Z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1. Цел. показатели</vt:lpstr>
      <vt:lpstr>2. Распределение дс </vt:lpstr>
      <vt:lpstr>4. Портфели</vt:lpstr>
      <vt:lpstr>4. Хар-ка осн. мер.</vt:lpstr>
      <vt:lpstr>5. Свод показ.мун.зад.</vt:lpstr>
      <vt:lpstr>6. Перечень рисков</vt:lpstr>
      <vt:lpstr>7.Перечень объектов кап строит.</vt:lpstr>
      <vt:lpstr>3. Перечень объектов</vt:lpstr>
      <vt:lpstr>8</vt:lpstr>
      <vt:lpstr>9</vt:lpstr>
      <vt:lpstr>'4. Хар-ка осн. мер.'!Заголовки_для_печати</vt:lpstr>
      <vt:lpstr>'2. Распределение дс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2019-11-01T11:09:08Z</dcterms:modified>
</cp:coreProperties>
</file>