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190" yWindow="330" windowWidth="14430" windowHeight="11640" tabRatio="695"/>
  </bookViews>
  <sheets>
    <sheet name="2 Осн.мероприятия" sheetId="9" r:id="rId1"/>
    <sheet name="3. Портфели" sheetId="3" state="hidden" r:id="rId2"/>
    <sheet name="4. Хар-ка осн. мер." sheetId="4" state="hidden" r:id="rId3"/>
    <sheet name="5. Свод показ.мун.зад." sheetId="5" state="hidden" r:id="rId4"/>
    <sheet name="6. Перечень рисков" sheetId="6" state="hidden" r:id="rId5"/>
    <sheet name="8. Перечень объектов" sheetId="8" state="hidden" r:id="rId6"/>
    <sheet name="3 Перечень объектов" sheetId="15" state="hidden" r:id="rId7"/>
    <sheet name="4 Портфели" sheetId="11" state="hidden" r:id="rId8"/>
    <sheet name="5 Сводные показатели" sheetId="21" state="hidden" r:id="rId9"/>
    <sheet name="6 Перечень рисков" sheetId="14" state="hidden" r:id="rId10"/>
    <sheet name="7 Перечень об.кап.строит" sheetId="16" state="hidden" r:id="rId11"/>
    <sheet name="8 Пл мероп оц эф-ти" sheetId="17" state="hidden" r:id="rId12"/>
    <sheet name="9 Предложения граждан" sheetId="18" state="hidden" r:id="rId13"/>
    <sheet name="5. Свод показ.мун.зад.." sheetId="12" state="hidden" r:id="rId14"/>
    <sheet name="4. Хар-ка осн. мер.." sheetId="13" state="hidden" r:id="rId15"/>
  </sheets>
  <definedNames>
    <definedName name="_xlnm.Print_Titles" localSheetId="0">'2 Осн.мероприятия'!$12:$12</definedName>
    <definedName name="_xlnm.Print_Area" localSheetId="0">'2 Осн.мероприятия'!$A$1:$Q$106</definedName>
    <definedName name="_xlnm.Print_Area" localSheetId="8">'5 Сводные показатели'!$A$1:$P$7</definedName>
  </definedNames>
  <calcPr calcId="144525"/>
</workbook>
</file>

<file path=xl/calcChain.xml><?xml version="1.0" encoding="utf-8"?>
<calcChain xmlns="http://schemas.openxmlformats.org/spreadsheetml/2006/main">
  <c r="L48" i="9" l="1"/>
  <c r="J14" i="9"/>
  <c r="J90" i="9" l="1"/>
  <c r="F49" i="9"/>
  <c r="G49" i="9"/>
  <c r="H49" i="9"/>
  <c r="I49" i="9"/>
  <c r="J49" i="9"/>
  <c r="K49" i="9"/>
  <c r="L49" i="9"/>
  <c r="M49" i="9"/>
  <c r="N49" i="9"/>
  <c r="O49" i="9"/>
  <c r="P49" i="9"/>
  <c r="Q49" i="9"/>
  <c r="J47" i="9"/>
  <c r="J48" i="9"/>
  <c r="K40" i="9"/>
  <c r="L40" i="9"/>
  <c r="M40" i="9"/>
  <c r="N40" i="9"/>
  <c r="O40" i="9"/>
  <c r="P40" i="9"/>
  <c r="Q40" i="9"/>
  <c r="J40" i="9"/>
  <c r="F30" i="9" l="1"/>
  <c r="G30" i="9"/>
  <c r="H30" i="9"/>
  <c r="I30" i="9"/>
  <c r="J30" i="9"/>
  <c r="K30" i="9"/>
  <c r="L30" i="9"/>
  <c r="M30" i="9"/>
  <c r="N30" i="9"/>
  <c r="O30" i="9"/>
  <c r="P30" i="9"/>
  <c r="Q30" i="9"/>
  <c r="E31" i="9"/>
  <c r="E32" i="9"/>
  <c r="E33" i="9"/>
  <c r="E34" i="9"/>
  <c r="F47" i="9"/>
  <c r="G47" i="9"/>
  <c r="H47" i="9"/>
  <c r="I47" i="9"/>
  <c r="K47" i="9"/>
  <c r="M47" i="9"/>
  <c r="N47" i="9"/>
  <c r="O47" i="9"/>
  <c r="O45" i="9" s="1"/>
  <c r="P47" i="9"/>
  <c r="Q47" i="9"/>
  <c r="F48" i="9"/>
  <c r="G48" i="9"/>
  <c r="G45" i="9" s="1"/>
  <c r="H48" i="9"/>
  <c r="I48" i="9"/>
  <c r="K48" i="9"/>
  <c r="M48" i="9"/>
  <c r="N48" i="9"/>
  <c r="O48" i="9"/>
  <c r="P48" i="9"/>
  <c r="P45" i="9" s="1"/>
  <c r="Q48" i="9"/>
  <c r="H45" i="9" l="1"/>
  <c r="K45" i="9"/>
  <c r="Q45" i="9"/>
  <c r="M45" i="9"/>
  <c r="L45" i="9"/>
  <c r="N45" i="9"/>
  <c r="J45" i="9"/>
  <c r="F45" i="9"/>
  <c r="E30" i="9"/>
  <c r="I45" i="9"/>
  <c r="E47" i="9"/>
  <c r="E48" i="9"/>
  <c r="K14" i="9"/>
  <c r="K90" i="9" s="1"/>
  <c r="E45" i="9" l="1"/>
  <c r="J105" i="9"/>
  <c r="I95" i="9" l="1"/>
  <c r="I14" i="9"/>
  <c r="I90" i="9" s="1"/>
  <c r="I54" i="9" l="1"/>
  <c r="E106" i="9" l="1"/>
  <c r="E103" i="9"/>
  <c r="E101" i="9"/>
  <c r="E100" i="9"/>
  <c r="E99" i="9"/>
  <c r="E98" i="9"/>
  <c r="E97" i="9"/>
  <c r="E96" i="9"/>
  <c r="E94" i="9"/>
  <c r="E93" i="9"/>
  <c r="E91" i="9"/>
  <c r="E89" i="9"/>
  <c r="E88" i="9"/>
  <c r="E86" i="9"/>
  <c r="E85" i="9"/>
  <c r="E82" i="9"/>
  <c r="E80" i="9"/>
  <c r="E79" i="9"/>
  <c r="E77" i="9"/>
  <c r="E20" i="9"/>
  <c r="E18" i="9"/>
  <c r="E17" i="9"/>
  <c r="E16" i="9"/>
  <c r="E15" i="9"/>
  <c r="I69" i="9" l="1"/>
  <c r="E67" i="9" l="1"/>
  <c r="E65" i="9"/>
  <c r="E64" i="9"/>
  <c r="E63" i="9"/>
  <c r="E62" i="9"/>
  <c r="E54" i="9"/>
  <c r="E53" i="9"/>
  <c r="E52" i="9"/>
  <c r="E39" i="9"/>
  <c r="E38" i="9"/>
  <c r="E37" i="9"/>
  <c r="E36" i="9"/>
  <c r="E29" i="9"/>
  <c r="E49" i="9" s="1"/>
  <c r="E28" i="9"/>
  <c r="E27" i="9"/>
  <c r="E26" i="9"/>
  <c r="K76" i="9"/>
  <c r="F92" i="9" l="1"/>
  <c r="H51" i="9" l="1"/>
  <c r="I25" i="9"/>
  <c r="J25" i="9"/>
  <c r="H25" i="9" l="1"/>
  <c r="H69" i="9"/>
  <c r="H22" i="9" l="1"/>
  <c r="K104" i="9" l="1"/>
  <c r="F104" i="9"/>
  <c r="Q95" i="9"/>
  <c r="Q92" i="9" s="1"/>
  <c r="P92" i="9"/>
  <c r="O92" i="9"/>
  <c r="N92" i="9"/>
  <c r="H92" i="9"/>
  <c r="Q90" i="9"/>
  <c r="Q87" i="9" s="1"/>
  <c r="P90" i="9"/>
  <c r="O90" i="9"/>
  <c r="O87" i="9" s="1"/>
  <c r="N90" i="9"/>
  <c r="K87" i="9"/>
  <c r="G87" i="9"/>
  <c r="P87" i="9"/>
  <c r="N87" i="9"/>
  <c r="H87" i="9"/>
  <c r="Q70" i="9"/>
  <c r="P70" i="9"/>
  <c r="O70" i="9"/>
  <c r="N70" i="9"/>
  <c r="M70" i="9"/>
  <c r="L70" i="9"/>
  <c r="K70" i="9"/>
  <c r="J70" i="9"/>
  <c r="I70" i="9"/>
  <c r="H70" i="9"/>
  <c r="G70" i="9"/>
  <c r="F70" i="9"/>
  <c r="Q69" i="9"/>
  <c r="P69" i="9"/>
  <c r="O69" i="9"/>
  <c r="N69" i="9"/>
  <c r="M69" i="9"/>
  <c r="L69" i="9"/>
  <c r="K69" i="9"/>
  <c r="J69" i="9"/>
  <c r="G69" i="9"/>
  <c r="F69" i="9"/>
  <c r="Q68" i="9"/>
  <c r="P68" i="9"/>
  <c r="O68" i="9"/>
  <c r="N68" i="9"/>
  <c r="M68" i="9"/>
  <c r="L68" i="9"/>
  <c r="K68" i="9"/>
  <c r="J68" i="9"/>
  <c r="I68" i="9"/>
  <c r="H68" i="9"/>
  <c r="G68" i="9"/>
  <c r="F68" i="9"/>
  <c r="Q61" i="9"/>
  <c r="P61" i="9"/>
  <c r="O61" i="9"/>
  <c r="N61" i="9"/>
  <c r="M61" i="9"/>
  <c r="L61" i="9"/>
  <c r="K61" i="9"/>
  <c r="J61" i="9"/>
  <c r="I61" i="9"/>
  <c r="H61" i="9"/>
  <c r="G61" i="9"/>
  <c r="F61" i="9"/>
  <c r="E60" i="9"/>
  <c r="E59" i="9"/>
  <c r="E58" i="9"/>
  <c r="L57" i="9"/>
  <c r="K57" i="9"/>
  <c r="G57" i="9"/>
  <c r="F57" i="9"/>
  <c r="E56" i="9"/>
  <c r="Q51" i="9"/>
  <c r="P51" i="9"/>
  <c r="O51" i="9"/>
  <c r="N51" i="9"/>
  <c r="M51" i="9"/>
  <c r="L51" i="9"/>
  <c r="K51" i="9"/>
  <c r="J51" i="9"/>
  <c r="I51" i="9"/>
  <c r="G51" i="9"/>
  <c r="F51" i="9"/>
  <c r="Q105" i="9"/>
  <c r="Q102" i="9" s="1"/>
  <c r="P105" i="9"/>
  <c r="P102" i="9" s="1"/>
  <c r="O105" i="9"/>
  <c r="O102" i="9" s="1"/>
  <c r="M102" i="9"/>
  <c r="L102" i="9"/>
  <c r="I105" i="9"/>
  <c r="G35" i="9"/>
  <c r="F35" i="9"/>
  <c r="L25" i="9"/>
  <c r="K25" i="9"/>
  <c r="G25" i="9"/>
  <c r="F25" i="9"/>
  <c r="Q23" i="9"/>
  <c r="P23" i="9"/>
  <c r="O23" i="9"/>
  <c r="N23" i="9"/>
  <c r="M23" i="9"/>
  <c r="L23" i="9"/>
  <c r="K23" i="9"/>
  <c r="J23" i="9"/>
  <c r="I23" i="9"/>
  <c r="H23" i="9"/>
  <c r="G23" i="9"/>
  <c r="F23" i="9"/>
  <c r="Q22" i="9"/>
  <c r="P22" i="9"/>
  <c r="O22" i="9"/>
  <c r="N22" i="9"/>
  <c r="M22" i="9"/>
  <c r="L22" i="9"/>
  <c r="L74" i="9" s="1"/>
  <c r="L84" i="9" s="1"/>
  <c r="K22" i="9"/>
  <c r="J22" i="9"/>
  <c r="I22" i="9"/>
  <c r="G22" i="9"/>
  <c r="F22" i="9"/>
  <c r="Q21" i="9"/>
  <c r="P21" i="9"/>
  <c r="O21" i="9"/>
  <c r="N21" i="9"/>
  <c r="M21" i="9"/>
  <c r="L21" i="9"/>
  <c r="K21" i="9"/>
  <c r="J21" i="9"/>
  <c r="I21" i="9"/>
  <c r="H21" i="9"/>
  <c r="G21" i="9"/>
  <c r="F21" i="9"/>
  <c r="Q14" i="9"/>
  <c r="P14" i="9"/>
  <c r="O14" i="9"/>
  <c r="N14" i="9"/>
  <c r="M14" i="9"/>
  <c r="M90" i="9" s="1"/>
  <c r="M87" i="9" s="1"/>
  <c r="L14" i="9"/>
  <c r="L90" i="9" s="1"/>
  <c r="L87" i="9" s="1"/>
  <c r="H14" i="9"/>
  <c r="G14" i="9"/>
  <c r="F14" i="9"/>
  <c r="F90" i="9" s="1"/>
  <c r="J95" i="9" l="1"/>
  <c r="E21" i="9"/>
  <c r="E35" i="9"/>
  <c r="E104" i="9"/>
  <c r="E90" i="9"/>
  <c r="P19" i="9"/>
  <c r="O19" i="9"/>
  <c r="E23" i="9"/>
  <c r="I87" i="9"/>
  <c r="E22" i="9"/>
  <c r="J74" i="9"/>
  <c r="J87" i="9"/>
  <c r="K74" i="9"/>
  <c r="K84" i="9" s="1"/>
  <c r="E68" i="9"/>
  <c r="I74" i="9"/>
  <c r="I84" i="9" s="1"/>
  <c r="E57" i="9"/>
  <c r="E55" i="9"/>
  <c r="M75" i="9"/>
  <c r="E61" i="9"/>
  <c r="I73" i="9"/>
  <c r="M73" i="9"/>
  <c r="M83" i="9" s="1"/>
  <c r="Q73" i="9"/>
  <c r="E14" i="9"/>
  <c r="I75" i="9"/>
  <c r="Q75" i="9"/>
  <c r="E25" i="9"/>
  <c r="H66" i="9"/>
  <c r="L66" i="9"/>
  <c r="L95" i="9" s="1"/>
  <c r="L92" i="9" s="1"/>
  <c r="P66" i="9"/>
  <c r="E70" i="9"/>
  <c r="H102" i="9"/>
  <c r="H74" i="9"/>
  <c r="K105" i="9"/>
  <c r="K102" i="9" s="1"/>
  <c r="E69" i="9"/>
  <c r="E51" i="9"/>
  <c r="G105" i="9"/>
  <c r="G102" i="9" s="1"/>
  <c r="G74" i="9"/>
  <c r="I102" i="9"/>
  <c r="K19" i="9"/>
  <c r="J66" i="9"/>
  <c r="N66" i="9"/>
  <c r="H19" i="9"/>
  <c r="G19" i="9"/>
  <c r="M19" i="9"/>
  <c r="Q19" i="9"/>
  <c r="F19" i="9"/>
  <c r="N19" i="9"/>
  <c r="Q66" i="9"/>
  <c r="M74" i="9"/>
  <c r="M84" i="9" s="1"/>
  <c r="Q74" i="9"/>
  <c r="H75" i="9"/>
  <c r="L75" i="9"/>
  <c r="P75" i="9"/>
  <c r="I66" i="9"/>
  <c r="F73" i="9"/>
  <c r="J73" i="9"/>
  <c r="N73" i="9"/>
  <c r="F74" i="9"/>
  <c r="F84" i="9" s="1"/>
  <c r="O74" i="9"/>
  <c r="F75" i="9"/>
  <c r="J75" i="9"/>
  <c r="N75" i="9"/>
  <c r="M66" i="9"/>
  <c r="M95" i="9" s="1"/>
  <c r="M92" i="9" s="1"/>
  <c r="K66" i="9"/>
  <c r="K95" i="9" s="1"/>
  <c r="O66" i="9"/>
  <c r="P74" i="9"/>
  <c r="G75" i="9"/>
  <c r="K75" i="9"/>
  <c r="O75" i="9"/>
  <c r="F102" i="9"/>
  <c r="I19" i="9"/>
  <c r="J19" i="9"/>
  <c r="F87" i="9"/>
  <c r="G73" i="9"/>
  <c r="K73" i="9"/>
  <c r="O73" i="9"/>
  <c r="N74" i="9"/>
  <c r="J102" i="9"/>
  <c r="N105" i="9"/>
  <c r="N102" i="9" s="1"/>
  <c r="L19" i="9"/>
  <c r="F66" i="9"/>
  <c r="H73" i="9"/>
  <c r="L73" i="9"/>
  <c r="L83" i="9" s="1"/>
  <c r="P73" i="9"/>
  <c r="G66" i="9"/>
  <c r="G92" i="9"/>
  <c r="J84" i="9" l="1"/>
  <c r="J92" i="9"/>
  <c r="E95" i="9"/>
  <c r="K92" i="9"/>
  <c r="E105" i="9"/>
  <c r="Q71" i="9"/>
  <c r="E73" i="9"/>
  <c r="E75" i="9"/>
  <c r="E87" i="9"/>
  <c r="E102" i="9"/>
  <c r="E74" i="9"/>
  <c r="E19" i="9"/>
  <c r="G71" i="9"/>
  <c r="I92" i="9"/>
  <c r="L71" i="9"/>
  <c r="L81" i="9" s="1"/>
  <c r="M71" i="9"/>
  <c r="M81" i="9" s="1"/>
  <c r="H84" i="9"/>
  <c r="H71" i="9"/>
  <c r="E66" i="9"/>
  <c r="G84" i="9"/>
  <c r="I71" i="9"/>
  <c r="O71" i="9"/>
  <c r="K71" i="9"/>
  <c r="K81" i="9" s="1"/>
  <c r="J71" i="9"/>
  <c r="P71" i="9"/>
  <c r="N71" i="9"/>
  <c r="F71" i="9"/>
  <c r="E92" i="9" l="1"/>
  <c r="E84" i="9"/>
  <c r="E71" i="9"/>
  <c r="J78" i="9"/>
  <c r="I78" i="9" s="1"/>
  <c r="I76" i="9" s="1"/>
  <c r="I81" i="9" s="1"/>
  <c r="H78" i="9" l="1"/>
  <c r="G78" i="9" s="1"/>
  <c r="F78" i="9" s="1"/>
  <c r="J83" i="9"/>
  <c r="G83" i="9"/>
  <c r="G76" i="9"/>
  <c r="G81" i="9" s="1"/>
  <c r="H76" i="9"/>
  <c r="H81" i="9" s="1"/>
  <c r="J76" i="9"/>
  <c r="H83" i="9"/>
  <c r="I83" i="9"/>
  <c r="J81" i="9" l="1"/>
  <c r="F83" i="9"/>
  <c r="E83" i="9" s="1"/>
  <c r="E78" i="9"/>
  <c r="F76" i="9"/>
  <c r="F81" i="9" l="1"/>
  <c r="E81" i="9" s="1"/>
  <c r="E76" i="9"/>
  <c r="Q46" i="9"/>
  <c r="Q72" i="9" s="1"/>
  <c r="P46" i="9" l="1"/>
  <c r="P72" i="9" l="1"/>
  <c r="O46" i="9"/>
  <c r="O72" i="9" l="1"/>
  <c r="N46" i="9"/>
  <c r="M46" i="9" l="1"/>
  <c r="N72" i="9"/>
  <c r="L46" i="9" l="1"/>
  <c r="M72" i="9"/>
  <c r="K46" i="9" l="1"/>
  <c r="L72" i="9"/>
  <c r="J46" i="9" l="1"/>
  <c r="K72" i="9"/>
  <c r="I46" i="9" l="1"/>
  <c r="J72" i="9"/>
  <c r="H46" i="9" l="1"/>
  <c r="I72" i="9"/>
  <c r="G46" i="9" l="1"/>
  <c r="H72" i="9"/>
  <c r="F46" i="9" l="1"/>
  <c r="G72" i="9"/>
  <c r="E46" i="9" l="1"/>
  <c r="F72" i="9"/>
  <c r="E72" i="9" s="1"/>
</calcChain>
</file>

<file path=xl/sharedStrings.xml><?xml version="1.0" encoding="utf-8"?>
<sst xmlns="http://schemas.openxmlformats.org/spreadsheetml/2006/main" count="889" uniqueCount="157">
  <si>
    <t>Источники финансирования</t>
  </si>
  <si>
    <t>Всего</t>
  </si>
  <si>
    <t>2019 г.</t>
  </si>
  <si>
    <t>2020 г.</t>
  </si>
  <si>
    <t>2021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</si>
  <si>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</si>
  <si>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</si>
  <si>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</si>
  <si>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</si>
  <si>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</si>
  <si>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</si>
  <si>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</si>
  <si>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</si>
  <si>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</si>
  <si>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</si>
  <si>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</si>
  <si>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</si>
  <si>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</si>
  <si>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1.1</t>
  </si>
  <si>
    <t>В том числе:</t>
  </si>
  <si>
    <t>№ п/п</t>
  </si>
  <si>
    <t>Наименование портфеля проектов, проекта</t>
  </si>
  <si>
    <t>Наименование проекта или мероприятия</t>
  </si>
  <si>
    <t>Номер основного мероприятия</t>
  </si>
  <si>
    <t>Цели</t>
  </si>
  <si>
    <t>Срок реализации</t>
  </si>
  <si>
    <t>Параметры финансового обеспечения, тыс. рублей</t>
  </si>
  <si>
    <t>Портфель проектов</t>
  </si>
  <si>
    <t>Итого по портфелю проектов №</t>
  </si>
  <si>
    <t>ИТОГО</t>
  </si>
  <si>
    <t>Портель проектов</t>
  </si>
  <si>
    <t>Итого по портфелю проектов</t>
  </si>
  <si>
    <t>Содержание (направления расходов)</t>
  </si>
  <si>
    <t>Основные мероприятия</t>
  </si>
  <si>
    <t>Наименование целевого показателя</t>
  </si>
  <si>
    <t>Наименование</t>
  </si>
  <si>
    <t>Таблица 4</t>
  </si>
  <si>
    <t>Таблица 3</t>
  </si>
  <si>
    <t>Наименование муниципальных услуг (работ)</t>
  </si>
  <si>
    <t>Наименование показателя объема (единицы измерения) муниципальных услуг (работ)</t>
  </si>
  <si>
    <t>Значение показателя на момент окончания реализации муниципальной программы</t>
  </si>
  <si>
    <t>Таблица 5</t>
  </si>
  <si>
    <t xml:space="preserve">Описание риска </t>
  </si>
  <si>
    <t>Меры по преодолению рисков</t>
  </si>
  <si>
    <t>Таблица 6</t>
  </si>
  <si>
    <t>Наименование муниципального образования</t>
  </si>
  <si>
    <t>Наименование инвестиционного проекта</t>
  </si>
  <si>
    <t>Объем финансирования инвестиционного проекта</t>
  </si>
  <si>
    <t>Таблица 8</t>
  </si>
  <si>
    <t>Эффект от реализации инвестиционного проекта(налоговые поступления, количество создаваемых мест в детских дошкольных учреждениях и т.п.)</t>
  </si>
  <si>
    <t>2.1</t>
  </si>
  <si>
    <t xml:space="preserve">Номер приложения к муниципальной программе, реквизиты нормативно правового акта, наименование портфеля проектов (проекта)) </t>
  </si>
  <si>
    <t>упреждающее прогнозирование последствий рисков, осуществление взаимодействия с участниками бюджетного процесса</t>
  </si>
  <si>
    <t>экономические риски - ухудшение экономической ситуации в стране, регионе, городе и сопряженные с ним изменения показателей муниципального прогноза социально-экономического развития, влияющие на параметры бюджета города</t>
  </si>
  <si>
    <t>управленческие риски - несоблюдение иными участниками бюджетного процесса установленных сроков и требований к осуществлению процедур, представление документов и материалов, используемых исполнителями программы для исполнения закрепленных за ним функций</t>
  </si>
  <si>
    <t xml:space="preserve">юридические риски - непредвиденные изменения бюджетного законодательства федерального и регионального уровня, рассогласованность нормативных документов </t>
  </si>
  <si>
    <t>Количество действующих городских автобусных маршрутов</t>
  </si>
  <si>
    <t>Прирост протяженности автомобильных дорог общего пользования местного значения в результате строительства автомобильных дорог</t>
  </si>
  <si>
    <t>Количество автомобильных дорог города Покачи, приведенных в нормативное состояние</t>
  </si>
  <si>
    <t>2.2.</t>
  </si>
  <si>
    <t>2.3.</t>
  </si>
  <si>
    <t>Прочие расходы</t>
  </si>
  <si>
    <t>окружной бюджет</t>
  </si>
  <si>
    <t>прочие источники</t>
  </si>
  <si>
    <t>Управление по ВБ, ГО и ЧС, УЖКХ</t>
  </si>
  <si>
    <t>Корректировка ПОДД (проект организации дорожного движения) (ц.п: 3.2)</t>
  </si>
  <si>
    <t>3.2.</t>
  </si>
  <si>
    <t>Управление по ВБ, ГО и ЧС</t>
  </si>
  <si>
    <t>Корректировка ПОДД (проект организации дорожного движения)</t>
  </si>
  <si>
    <t>3.1.</t>
  </si>
  <si>
    <t>2.1.</t>
  </si>
  <si>
    <t xml:space="preserve">  1.1</t>
  </si>
  <si>
    <t>Перечень возможных рисков при реализации муниципальной программы "Развитие транспортной системы города Покачи на 2018 год и плановый период 2025-2030 годы" и мер по их преодолению</t>
  </si>
  <si>
    <t>Портфели проектов и проекты, направленные в том числе на реализацию национальных и федеральных проектов Российской федерации  муниципальной программы "Развитие транспортй систем города Покачи на 2019 годы и плановый период 2025-2030 годы"</t>
  </si>
  <si>
    <t>Характеристика основных мероприятий муниципальной программы  "Развитие  транспортной системы города Покачи на 2019 годы и плановый период 2025-2030 годы", их связь с целевыми показателями</t>
  </si>
  <si>
    <t>-</t>
  </si>
  <si>
    <t>Организация перевозок населения общественным транспортом</t>
  </si>
  <si>
    <t>Задачи 2 "Строительство новых и совершенствование существующих автомобильных дорог путем реконструкции, капитального ремонта, ремонта"</t>
  </si>
  <si>
    <t>Подпрограмма 2 "Строительство новых и совершенствование существующих автомобильных дорог путем реконструкции, капитального ремонта, ремонта"</t>
  </si>
  <si>
    <t>Строительство новых и совершенствование существующих автомобильных дорог путем реконструкции, капитального ремонта, ремонта</t>
  </si>
  <si>
    <t>Подпрограмма 1"Организация перевозок населения общественным транспортом"</t>
  </si>
  <si>
    <t>Задачи 3 "Сохранность и приведение  в нормативное состояние дорожного  полотна и инженерного оборудования автомобильных дорог города Покачи"</t>
  </si>
  <si>
    <t>Сохранность и приведение в нормативное состояние дорожного полотна и инженерного оборудования, автомобильных дорог города Покачи</t>
  </si>
  <si>
    <t>Сводные показатели муниципальных заданий муниципальной программы "Развитие транспортной системы города Покачи на 2019 год и плановый период 2025-2030 годы"</t>
  </si>
  <si>
    <t>Перечень объектов социально-культурного и коммунально-бытового назначения, инвестиционные проекты (далее-инвестиционные проекты) муниципальной программы "Развитие транспортной системы города Покачи на 2019 год и плановый период 2025-2030 годы"</t>
  </si>
  <si>
    <t>Отсутствует</t>
  </si>
  <si>
    <t>Всего по муниципальной программе:</t>
  </si>
  <si>
    <t>Портфели проектов, основанные на национальных и федеральных проектах Российской Федерации, потрфели проектов Ханты-Мансийского автономного округа - Югры, портфели проектов Ханты-Мансийского автономного округа - Югры (указывается перечень портфелей проектов, не основанных на национальных и федеральных проектах Российской Федерации), портфели проекты Ханты-Мансийского автономного округа - Югры (указываются проекты, не включенные в состав портфелей Ханты-Мансийского автономного округа - Югры).</t>
  </si>
  <si>
    <t>Проекты муниципального образования город Покачи</t>
  </si>
  <si>
    <t>Задача 1. "Обеспечение перевозок населения города общественным транспортом по городским маршрутам"</t>
  </si>
  <si>
    <t>Цель "Развитие современной транспортной системы, обеспечивающей повышение доступности и безопасности услуг транспортного комплекса для населения города Покачи"</t>
  </si>
  <si>
    <t>3.1</t>
  </si>
  <si>
    <t>Подпрограмма 3 "Сохранность и приведение в нормативное состояние дорожного полотна и инженерного оборудования, автомобильных дорог города Покачи"</t>
  </si>
  <si>
    <t>Организация перевозок населения города общественным транспортом (1)</t>
  </si>
  <si>
    <t>Строительство и реконструкция автомобильных дорог общего пользования города Покачи (2, 4.2, 5, 6)</t>
  </si>
  <si>
    <t>Капитальный ремонт  и ремонт автомобильных дорог города Покачи (3, 5, 6)</t>
  </si>
  <si>
    <t>Проектирование инженерной инфраструктуры в целях обеспечения инженерной подготовки земельных участков для жилищного строительства (2)</t>
  </si>
  <si>
    <t>Содержание и приведение в нормативное состояние дорожного полотна и инженерного оборудования автомобильных дорог города Покачи (4, 4.1)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</si>
  <si>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</si>
  <si>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</si>
  <si>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в том числе</t>
  </si>
  <si>
    <t>Подпрограмма 1. Организация перевозок населения города общественным транспортом</t>
  </si>
  <si>
    <t xml:space="preserve">Подпрограмма 3. Сохранность и приведение в нормативное состояние дорожного полотна и инженерного оборудования, автомобильных дорог города Покачи
</t>
  </si>
  <si>
    <t>Инвестиции в объекты муниципальной собственности</t>
  </si>
  <si>
    <t>Таблица 7</t>
  </si>
  <si>
    <t>Наименование объекта</t>
  </si>
  <si>
    <t>Мощность</t>
  </si>
  <si>
    <t>Срок строительства, проектирования</t>
  </si>
  <si>
    <t>Источник финансирования</t>
  </si>
  <si>
    <t>Итого по подпрограмме 1</t>
  </si>
  <si>
    <t>Итого по подпрограмме 2</t>
  </si>
  <si>
    <t>Итого по подпрограмме 3</t>
  </si>
  <si>
    <t>Перечень объектов социально-культурного и коммунально-бытового назначения, масштабные инвестиционные проекты</t>
  </si>
  <si>
    <t>№</t>
  </si>
  <si>
    <t>Эффект от реализации инвестиционного проекта (налоговые поступления, количество создаваемых мест в детских дошкольных учреждениях и т.п.)</t>
  </si>
  <si>
    <t>Мероприятия, реализуемые на принципах проектного управления, направленные в том числе на исполнение национальных и федеральных проектов (программ) Российской Федерации</t>
  </si>
  <si>
    <t>Параметры финансового обеспечения (рублей)</t>
  </si>
  <si>
    <t>2022 г.</t>
  </si>
  <si>
    <t>Итого по портфелю проектов № 1</t>
  </si>
  <si>
    <t>2. Проекты муниципального образования города Покачи</t>
  </si>
  <si>
    <t>Проект 1</t>
  </si>
  <si>
    <t>Перечень объектов капитального строительства</t>
  </si>
  <si>
    <t>План мероприятий, направленный на достижение значений (уровней) показателей оценки эффективности деятельности исполнительных органов государственной власти автономного округа на 2019-2024 года</t>
  </si>
  <si>
    <t>Меры, направленные на достижение значений (уровней) показателей</t>
  </si>
  <si>
    <t xml:space="preserve">Ответственный исполнитель/соисполнитель </t>
  </si>
  <si>
    <t xml:space="preserve">Контрольное событие (промежуточный результат) </t>
  </si>
  <si>
    <t xml:space="preserve">Номер, наименование мероприятия (таблица 2) </t>
  </si>
  <si>
    <t>Наименование портфеля проектов, основанного на национальных и федеральных проектах Российской Федерации</t>
  </si>
  <si>
    <t xml:space="preserve">Предложение </t>
  </si>
  <si>
    <t xml:space="preserve">Наименование целевого показателя (таблица 1) </t>
  </si>
  <si>
    <t xml:space="preserve">Описание механизма реализации предложения </t>
  </si>
  <si>
    <t xml:space="preserve">Ответственный исполнитель </t>
  </si>
  <si>
    <t>Значения показателя по годам</t>
  </si>
  <si>
    <t>Таблица 2</t>
  </si>
  <si>
    <t>Финансовые затраты на реализацию (рублей)</t>
  </si>
  <si>
    <t>Сводные показатели муниципальных заданий</t>
  </si>
  <si>
    <t>Таблица 9</t>
  </si>
  <si>
    <t>Перечень возможных рисков при реализации муниципальной программы «Развитие транспортной системы города Покачи на 2019-2025 годы и на период до 2030 года» и мер по их преодолению</t>
  </si>
  <si>
    <t>Предложения граждан по реализации национальных проектов Российской Федерации в автономном округе, учтенные в муниципальной программе «Развитие транспортной системы города Покачи на 2019-2025 годы и на период до 2030 года»</t>
  </si>
  <si>
    <t>УЖКХ</t>
  </si>
  <si>
    <t>МУ «УКС»</t>
  </si>
  <si>
    <t>Соисполнитель 3 (МУ «УКС»)</t>
  </si>
  <si>
    <t>Соисполнитель 2 (КУМИ)</t>
  </si>
  <si>
    <t>Соисполнитель 1 (УпоВБГОиЧС)</t>
  </si>
  <si>
    <t>Ответственный исполнитель (УЖКХ)</t>
  </si>
  <si>
    <t>1. Портфели проектов, основанные на национальных и федеральных проектах Российской Федерации, Портфели проектов Ханты-Мансийского автономного округа – Югры (указывается перечень портфелей проектов, не основанных на национальных и федеральных проектах Российской Федерации), Проекты Ханты-Мансийского автономного округа – Югры (указываются проекты, не включенные в состав портфелей проектов Ханты-Мансийского автономного округа – Югры).</t>
  </si>
  <si>
    <t>УпоВБГОиЧС</t>
  </si>
  <si>
    <t>к постановлению администрации</t>
  </si>
  <si>
    <t>города Покачи</t>
  </si>
  <si>
    <t>УпоВБГОиЧС, УЖКХ, МУ «УКС»</t>
  </si>
  <si>
    <t>Замена и установка дорожных знаков (исполнение протокольного поручения - разработка схем проездов) (4, 4.1)</t>
  </si>
  <si>
    <t>Распределение финансовых ресурсов муниципальной программы</t>
  </si>
  <si>
    <t xml:space="preserve">Подпрограмма 2. Строительство новых и совершенствование существующих автомобильных дорог путем реконструкции, капитального ремонта
</t>
  </si>
  <si>
    <t>Приложение 2</t>
  </si>
  <si>
    <t>2.4.</t>
  </si>
  <si>
    <t>Устройство проездов (2, 4.1, 4.2)</t>
  </si>
  <si>
    <t>от  25.03.2024 №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</si>
</sst>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49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wrapText="1"/>
    </xf>
    <xf numFmtId="4" fontId="6" fillId="0" borderId="1" xfId="1" applyNumberFormat="1" applyFont="1" applyFill="1" applyBorder="1" applyAlignment="1">
      <alignment horizontal="center" vertical="top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2" fillId="0" borderId="0" xfId="0" applyFont="1" applyFill="1"/>
    <xf numFmtId="0" fontId="7" fillId="0" borderId="1" xfId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/>
    <xf numFmtId="4" fontId="4" fillId="0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0" fontId="7" fillId="2" borderId="1" xfId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top"/>
    </xf>
    <xf numFmtId="4" fontId="13" fillId="0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0" xfId="0" applyFont="1" applyFill="1"/>
    <xf numFmtId="0" fontId="1" fillId="0" borderId="0" xfId="1" applyFont="1" applyFill="1"/>
    <xf numFmtId="4" fontId="1" fillId="2" borderId="0" xfId="1" applyNumberFormat="1" applyFont="1" applyFill="1"/>
    <xf numFmtId="4" fontId="1" fillId="0" borderId="0" xfId="1" applyNumberFormat="1" applyFont="1" applyFill="1"/>
    <xf numFmtId="4" fontId="6" fillId="0" borderId="1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right"/>
    </xf>
    <xf numFmtId="4" fontId="6" fillId="0" borderId="1" xfId="1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top"/>
    </xf>
    <xf numFmtId="0" fontId="1" fillId="0" borderId="6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center" wrapText="1"/>
    </xf>
    <xf numFmtId="0" fontId="1" fillId="0" borderId="9" xfId="1" applyFont="1" applyFill="1" applyBorder="1" applyAlignment="1">
      <alignment horizontal="center" wrapText="1"/>
    </xf>
    <xf numFmtId="0" fontId="1" fillId="0" borderId="7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2" xfId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2" fillId="0" borderId="5" xfId="0" applyFont="1" applyBorder="1" applyAlignment="1">
      <alignment horizontal="justify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justify" wrapText="1"/>
    </xf>
    <xf numFmtId="0" fontId="2" fillId="0" borderId="4" xfId="0" applyFont="1" applyBorder="1" applyAlignment="1">
      <alignment horizontal="justify" wrapText="1"/>
    </xf>
    <xf numFmtId="0" fontId="2" fillId="0" borderId="5" xfId="0" applyFont="1" applyBorder="1" applyAlignment="1">
      <alignment horizontal="justify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abSelected="1" zoomScaleNormal="100" zoomScaleSheetLayoutView="96" zoomScalePageLayoutView="90" workbookViewId="0">
      <selection activeCell="G15" sqref="G15"/>
    </sheetView>
  </sheetViews>
  <sheetFormatPr defaultColWidth="9.140625" defaultRowHeight="15" x14ac:dyDescent="0.25"/>
  <cols>
    <col min="1" max="1" width="9.7109375" style="46" customWidth="1"/>
    <col min="2" max="2" width="52" style="68" customWidth="1"/>
    <col min="3" max="3" width="15.140625" style="68" customWidth="1"/>
    <col min="4" max="4" width="16.42578125" style="68" customWidth="1"/>
    <col min="5" max="5" width="13.85546875" style="69" customWidth="1"/>
    <col min="6" max="6" width="14" style="68" customWidth="1"/>
    <col min="7" max="7" width="14.140625" style="69" customWidth="1"/>
    <col min="8" max="8" width="14.42578125" style="68" customWidth="1"/>
    <col min="9" max="9" width="14.85546875" style="69" customWidth="1"/>
    <col min="10" max="10" width="13.42578125" style="68" customWidth="1"/>
    <col min="11" max="11" width="13.7109375" style="68" customWidth="1"/>
    <col min="12" max="12" width="13.5703125" style="68" bestFit="1" customWidth="1"/>
    <col min="13" max="14" width="12.7109375" style="68" bestFit="1" customWidth="1"/>
    <col min="15" max="16" width="9.140625" style="68"/>
    <col min="17" max="17" width="12.42578125" style="68" customWidth="1"/>
    <col min="18" max="16384" width="9.140625" style="68"/>
  </cols>
  <sheetData>
    <row r="1" spans="1:17" ht="15.75" x14ac:dyDescent="0.25">
      <c r="G1" s="53"/>
      <c r="H1" s="40"/>
      <c r="I1" s="60"/>
      <c r="J1" s="75"/>
      <c r="L1" s="40"/>
      <c r="M1" s="40"/>
      <c r="N1" s="65"/>
      <c r="O1" s="65"/>
      <c r="P1" s="65"/>
      <c r="Q1" s="65" t="s">
        <v>153</v>
      </c>
    </row>
    <row r="2" spans="1:17" ht="15.75" x14ac:dyDescent="0.25">
      <c r="G2" s="54"/>
      <c r="H2" s="105"/>
      <c r="I2" s="105"/>
      <c r="J2" s="105"/>
      <c r="L2" s="51"/>
      <c r="M2" s="51"/>
      <c r="N2" s="104" t="s">
        <v>147</v>
      </c>
      <c r="O2" s="104"/>
      <c r="P2" s="104"/>
      <c r="Q2" s="104"/>
    </row>
    <row r="3" spans="1:17" ht="15.75" x14ac:dyDescent="0.25">
      <c r="G3" s="53"/>
      <c r="H3" s="105"/>
      <c r="I3" s="105"/>
      <c r="J3" s="105"/>
      <c r="L3" s="40"/>
      <c r="O3" s="105" t="s">
        <v>148</v>
      </c>
      <c r="P3" s="105"/>
      <c r="Q3" s="105"/>
    </row>
    <row r="4" spans="1:17" ht="15.75" x14ac:dyDescent="0.25">
      <c r="G4" s="54"/>
      <c r="H4" s="105"/>
      <c r="I4" s="105"/>
      <c r="J4" s="105"/>
      <c r="L4" s="51"/>
      <c r="N4" s="105" t="s">
        <v>156</v>
      </c>
      <c r="O4" s="105"/>
      <c r="P4" s="105"/>
      <c r="Q4" s="105"/>
    </row>
    <row r="5" spans="1:17" ht="15.75" x14ac:dyDescent="0.25">
      <c r="G5" s="53"/>
      <c r="H5" s="65"/>
      <c r="I5" s="60"/>
      <c r="J5" s="75"/>
      <c r="L5" s="40"/>
      <c r="M5" s="65"/>
      <c r="N5" s="65"/>
      <c r="O5" s="65"/>
      <c r="P5" s="65"/>
    </row>
    <row r="6" spans="1:17" ht="18.75" x14ac:dyDescent="0.25">
      <c r="A6" s="39"/>
      <c r="B6" s="70"/>
      <c r="F6" s="16"/>
      <c r="G6" s="53"/>
      <c r="H6" s="40"/>
      <c r="I6" s="60"/>
      <c r="J6" s="75"/>
      <c r="K6" s="74"/>
      <c r="L6" s="40"/>
      <c r="M6" s="40"/>
      <c r="N6" s="65"/>
      <c r="O6" s="65"/>
      <c r="P6" s="65"/>
      <c r="Q6" s="65"/>
    </row>
    <row r="7" spans="1:17" ht="15" customHeight="1" x14ac:dyDescent="0.25">
      <c r="A7" s="39"/>
      <c r="B7" s="70"/>
      <c r="C7" s="70"/>
      <c r="D7" s="70"/>
      <c r="E7" s="71"/>
      <c r="F7" s="72"/>
      <c r="G7" s="53"/>
      <c r="H7" s="40"/>
      <c r="I7" s="60"/>
      <c r="J7" s="75"/>
      <c r="K7" s="72"/>
      <c r="L7" s="40"/>
      <c r="M7" s="40"/>
      <c r="N7" s="65"/>
      <c r="O7" s="65"/>
      <c r="P7" s="65"/>
      <c r="Q7" s="65" t="s">
        <v>133</v>
      </c>
    </row>
    <row r="8" spans="1:17" ht="36.75" customHeight="1" x14ac:dyDescent="0.25">
      <c r="A8" s="106" t="s">
        <v>151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17" ht="21" customHeight="1" x14ac:dyDescent="0.25">
      <c r="A9" s="83" t="s">
        <v>23</v>
      </c>
      <c r="B9" s="83" t="s">
        <v>98</v>
      </c>
      <c r="C9" s="83" t="s">
        <v>99</v>
      </c>
      <c r="D9" s="83" t="s">
        <v>0</v>
      </c>
      <c r="E9" s="107" t="s">
        <v>134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9"/>
    </row>
    <row r="10" spans="1:17" ht="18" customHeight="1" x14ac:dyDescent="0.25">
      <c r="A10" s="84"/>
      <c r="B10" s="84"/>
      <c r="C10" s="84"/>
      <c r="D10" s="84"/>
      <c r="E10" s="111" t="s">
        <v>13</v>
      </c>
      <c r="F10" s="110" t="s">
        <v>100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7" ht="17.25" customHeight="1" x14ac:dyDescent="0.25">
      <c r="A11" s="85"/>
      <c r="B11" s="85"/>
      <c r="C11" s="85"/>
      <c r="D11" s="85"/>
      <c r="E11" s="111"/>
      <c r="F11" s="66" t="s">
        <v>2</v>
      </c>
      <c r="G11" s="67" t="s">
        <v>3</v>
      </c>
      <c r="H11" s="66" t="s">
        <v>4</v>
      </c>
      <c r="I11" s="67" t="s">
        <v>117</v>
      </c>
      <c r="J11" s="76" t="s">
        <v>5</v>
      </c>
      <c r="K11" s="76" t="s">
        <v>6</v>
      </c>
      <c r="L11" s="73" t="s">
        <v>7</v>
      </c>
      <c r="M11" s="66" t="s">
        <v>8</v>
      </c>
      <c r="N11" s="66" t="s">
        <v>9</v>
      </c>
      <c r="O11" s="66" t="s">
        <v>10</v>
      </c>
      <c r="P11" s="66" t="s">
        <v>11</v>
      </c>
      <c r="Q11" s="66" t="s">
        <v>12</v>
      </c>
    </row>
    <row r="12" spans="1:17" x14ac:dyDescent="0.25">
      <c r="A12" s="41">
        <v>1</v>
      </c>
      <c r="B12" s="41">
        <v>2</v>
      </c>
      <c r="C12" s="41">
        <v>3</v>
      </c>
      <c r="D12" s="41">
        <v>4</v>
      </c>
      <c r="E12" s="55">
        <v>5</v>
      </c>
      <c r="F12" s="41">
        <v>6</v>
      </c>
      <c r="G12" s="55">
        <v>7</v>
      </c>
      <c r="H12" s="41">
        <v>8</v>
      </c>
      <c r="I12" s="55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</row>
    <row r="13" spans="1:17" ht="15" customHeight="1" x14ac:dyDescent="0.25">
      <c r="A13" s="78" t="s">
        <v>101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ht="15" customHeight="1" x14ac:dyDescent="0.25">
      <c r="A14" s="86" t="s">
        <v>71</v>
      </c>
      <c r="B14" s="81" t="s">
        <v>93</v>
      </c>
      <c r="C14" s="82" t="s">
        <v>139</v>
      </c>
      <c r="D14" s="42" t="s">
        <v>13</v>
      </c>
      <c r="E14" s="56">
        <f t="shared" ref="E14:E23" si="0">SUM(F14:Q14)</f>
        <v>42291245.479999997</v>
      </c>
      <c r="F14" s="15">
        <f t="shared" ref="F14:Q14" si="1">F16+F17+F18</f>
        <v>6863857.5599999996</v>
      </c>
      <c r="G14" s="56">
        <f>G16+G17+G18</f>
        <v>7307517.9000000004</v>
      </c>
      <c r="H14" s="15">
        <f t="shared" si="1"/>
        <v>2106978.6800000002</v>
      </c>
      <c r="I14" s="56">
        <f t="shared" si="1"/>
        <v>4983895.5199999996</v>
      </c>
      <c r="J14" s="15">
        <f t="shared" si="1"/>
        <v>5550090.1600000001</v>
      </c>
      <c r="K14" s="15">
        <f t="shared" si="1"/>
        <v>3798583</v>
      </c>
      <c r="L14" s="15">
        <f>L16+L17+L18</f>
        <v>5840161.3300000001</v>
      </c>
      <c r="M14" s="15">
        <f t="shared" si="1"/>
        <v>5840161.3300000001</v>
      </c>
      <c r="N14" s="15">
        <f t="shared" si="1"/>
        <v>0</v>
      </c>
      <c r="O14" s="15">
        <f t="shared" si="1"/>
        <v>0</v>
      </c>
      <c r="P14" s="15">
        <f t="shared" si="1"/>
        <v>0</v>
      </c>
      <c r="Q14" s="15">
        <f t="shared" si="1"/>
        <v>0</v>
      </c>
    </row>
    <row r="15" spans="1:17" x14ac:dyDescent="0.25">
      <c r="A15" s="86"/>
      <c r="B15" s="81"/>
      <c r="C15" s="82"/>
      <c r="D15" s="43" t="s">
        <v>14</v>
      </c>
      <c r="E15" s="56">
        <f t="shared" si="0"/>
        <v>0</v>
      </c>
      <c r="F15" s="15">
        <v>0</v>
      </c>
      <c r="G15" s="56">
        <v>0</v>
      </c>
      <c r="H15" s="15">
        <v>0</v>
      </c>
      <c r="I15" s="56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ht="22.5" x14ac:dyDescent="0.25">
      <c r="A16" s="86"/>
      <c r="B16" s="81"/>
      <c r="C16" s="82"/>
      <c r="D16" s="43" t="s">
        <v>15</v>
      </c>
      <c r="E16" s="56">
        <f t="shared" si="0"/>
        <v>0</v>
      </c>
      <c r="F16" s="44">
        <v>0</v>
      </c>
      <c r="G16" s="57">
        <v>0</v>
      </c>
      <c r="H16" s="44">
        <v>0</v>
      </c>
      <c r="I16" s="57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</row>
    <row r="17" spans="1:17" x14ac:dyDescent="0.25">
      <c r="A17" s="86"/>
      <c r="B17" s="81"/>
      <c r="C17" s="82"/>
      <c r="D17" s="43" t="s">
        <v>16</v>
      </c>
      <c r="E17" s="56">
        <f t="shared" si="0"/>
        <v>42291245.479999997</v>
      </c>
      <c r="F17" s="15">
        <v>6863857.5599999996</v>
      </c>
      <c r="G17" s="56">
        <v>7307517.9000000004</v>
      </c>
      <c r="H17" s="15">
        <v>2106978.6800000002</v>
      </c>
      <c r="I17" s="56">
        <v>4983895.5199999996</v>
      </c>
      <c r="J17" s="15">
        <v>5550090.1600000001</v>
      </c>
      <c r="K17" s="44">
        <v>3798583</v>
      </c>
      <c r="L17" s="44">
        <v>5840161.3300000001</v>
      </c>
      <c r="M17" s="44">
        <v>5840161.3300000001</v>
      </c>
      <c r="N17" s="44">
        <v>0</v>
      </c>
      <c r="O17" s="44">
        <v>0</v>
      </c>
      <c r="P17" s="44">
        <v>0</v>
      </c>
      <c r="Q17" s="15">
        <v>0</v>
      </c>
    </row>
    <row r="18" spans="1:17" ht="22.5" x14ac:dyDescent="0.25">
      <c r="A18" s="86"/>
      <c r="B18" s="81"/>
      <c r="C18" s="82"/>
      <c r="D18" s="43" t="s">
        <v>17</v>
      </c>
      <c r="E18" s="56">
        <f t="shared" si="0"/>
        <v>0</v>
      </c>
      <c r="F18" s="15">
        <v>0</v>
      </c>
      <c r="G18" s="56">
        <v>0</v>
      </c>
      <c r="H18" s="15">
        <v>0</v>
      </c>
      <c r="I18" s="56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</row>
    <row r="19" spans="1:17" x14ac:dyDescent="0.25">
      <c r="A19" s="82"/>
      <c r="B19" s="81" t="s">
        <v>109</v>
      </c>
      <c r="C19" s="112"/>
      <c r="D19" s="42" t="s">
        <v>13</v>
      </c>
      <c r="E19" s="56">
        <f t="shared" si="0"/>
        <v>42291245.479999997</v>
      </c>
      <c r="F19" s="23">
        <f t="shared" ref="F19:Q19" si="2">F21+F22+F23</f>
        <v>6863857.5599999996</v>
      </c>
      <c r="G19" s="58">
        <f t="shared" si="2"/>
        <v>7307517.9000000004</v>
      </c>
      <c r="H19" s="23">
        <f>H21+H22+H23</f>
        <v>2106978.6800000002</v>
      </c>
      <c r="I19" s="58">
        <f t="shared" si="2"/>
        <v>4983895.5199999996</v>
      </c>
      <c r="J19" s="23">
        <f t="shared" si="2"/>
        <v>5550090.1600000001</v>
      </c>
      <c r="K19" s="23">
        <f t="shared" si="2"/>
        <v>3798583</v>
      </c>
      <c r="L19" s="23">
        <f t="shared" si="2"/>
        <v>5840161.3300000001</v>
      </c>
      <c r="M19" s="23">
        <f t="shared" si="2"/>
        <v>5840161.3300000001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</row>
    <row r="20" spans="1:17" ht="13.5" customHeight="1" x14ac:dyDescent="0.25">
      <c r="A20" s="82"/>
      <c r="B20" s="81"/>
      <c r="C20" s="113"/>
      <c r="D20" s="43" t="s">
        <v>14</v>
      </c>
      <c r="E20" s="56">
        <f t="shared" si="0"/>
        <v>0</v>
      </c>
      <c r="F20" s="15">
        <v>0</v>
      </c>
      <c r="G20" s="56">
        <v>0</v>
      </c>
      <c r="H20" s="15">
        <v>0</v>
      </c>
      <c r="I20" s="56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</row>
    <row r="21" spans="1:17" ht="22.5" x14ac:dyDescent="0.25">
      <c r="A21" s="82"/>
      <c r="B21" s="81"/>
      <c r="C21" s="113"/>
      <c r="D21" s="43" t="s">
        <v>15</v>
      </c>
      <c r="E21" s="56">
        <f t="shared" si="0"/>
        <v>0</v>
      </c>
      <c r="F21" s="23">
        <f t="shared" ref="F21:Q23" si="3">F16</f>
        <v>0</v>
      </c>
      <c r="G21" s="58">
        <f t="shared" si="3"/>
        <v>0</v>
      </c>
      <c r="H21" s="23">
        <f t="shared" si="3"/>
        <v>0</v>
      </c>
      <c r="I21" s="58">
        <f t="shared" si="3"/>
        <v>0</v>
      </c>
      <c r="J21" s="23">
        <f t="shared" si="3"/>
        <v>0</v>
      </c>
      <c r="K21" s="23">
        <f t="shared" si="3"/>
        <v>0</v>
      </c>
      <c r="L21" s="23">
        <f t="shared" si="3"/>
        <v>0</v>
      </c>
      <c r="M21" s="23">
        <f t="shared" si="3"/>
        <v>0</v>
      </c>
      <c r="N21" s="23">
        <f t="shared" si="3"/>
        <v>0</v>
      </c>
      <c r="O21" s="23">
        <f t="shared" si="3"/>
        <v>0</v>
      </c>
      <c r="P21" s="23">
        <f t="shared" si="3"/>
        <v>0</v>
      </c>
      <c r="Q21" s="23">
        <f t="shared" si="3"/>
        <v>0</v>
      </c>
    </row>
    <row r="22" spans="1:17" x14ac:dyDescent="0.25">
      <c r="A22" s="82"/>
      <c r="B22" s="81"/>
      <c r="C22" s="113"/>
      <c r="D22" s="43" t="s">
        <v>16</v>
      </c>
      <c r="E22" s="56">
        <f t="shared" si="0"/>
        <v>42291245.479999997</v>
      </c>
      <c r="F22" s="23">
        <f t="shared" si="3"/>
        <v>6863857.5599999996</v>
      </c>
      <c r="G22" s="58">
        <f>G17</f>
        <v>7307517.9000000004</v>
      </c>
      <c r="H22" s="23">
        <f>H17</f>
        <v>2106978.6800000002</v>
      </c>
      <c r="I22" s="58">
        <f t="shared" si="3"/>
        <v>4983895.5199999996</v>
      </c>
      <c r="J22" s="23">
        <f t="shared" si="3"/>
        <v>5550090.1600000001</v>
      </c>
      <c r="K22" s="23">
        <f t="shared" si="3"/>
        <v>3798583</v>
      </c>
      <c r="L22" s="23">
        <f>L17</f>
        <v>5840161.3300000001</v>
      </c>
      <c r="M22" s="23">
        <f t="shared" si="3"/>
        <v>5840161.3300000001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</row>
    <row r="23" spans="1:17" ht="22.5" x14ac:dyDescent="0.25">
      <c r="A23" s="82"/>
      <c r="B23" s="81"/>
      <c r="C23" s="114"/>
      <c r="D23" s="43" t="s">
        <v>17</v>
      </c>
      <c r="E23" s="56">
        <f t="shared" si="0"/>
        <v>0</v>
      </c>
      <c r="F23" s="23">
        <f t="shared" si="3"/>
        <v>0</v>
      </c>
      <c r="G23" s="58">
        <f t="shared" si="3"/>
        <v>0</v>
      </c>
      <c r="H23" s="23">
        <f t="shared" si="3"/>
        <v>0</v>
      </c>
      <c r="I23" s="58">
        <f t="shared" si="3"/>
        <v>0</v>
      </c>
      <c r="J23" s="23">
        <f t="shared" si="3"/>
        <v>0</v>
      </c>
      <c r="K23" s="23">
        <f t="shared" si="3"/>
        <v>0</v>
      </c>
      <c r="L23" s="23">
        <f t="shared" si="3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</row>
    <row r="24" spans="1:17" ht="15" customHeight="1" x14ac:dyDescent="0.25">
      <c r="A24" s="78" t="s">
        <v>152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ht="15" customHeight="1" x14ac:dyDescent="0.25">
      <c r="A25" s="80" t="s">
        <v>70</v>
      </c>
      <c r="B25" s="81" t="s">
        <v>94</v>
      </c>
      <c r="C25" s="82" t="s">
        <v>140</v>
      </c>
      <c r="D25" s="42" t="s">
        <v>13</v>
      </c>
      <c r="E25" s="56">
        <f t="shared" ref="E25:E48" si="4">SUM(F25:Q25)</f>
        <v>1409280.63</v>
      </c>
      <c r="F25" s="15">
        <f>F27+F28</f>
        <v>209280.63</v>
      </c>
      <c r="G25" s="56">
        <f>G27+G28+G29</f>
        <v>0</v>
      </c>
      <c r="H25" s="15">
        <f t="shared" ref="H25" si="5">H27+H28+H29</f>
        <v>0</v>
      </c>
      <c r="I25" s="56">
        <f t="shared" ref="I25" si="6">I27+I28+I29</f>
        <v>0</v>
      </c>
      <c r="J25" s="15">
        <f>J27+J28+J29</f>
        <v>1200000</v>
      </c>
      <c r="K25" s="15">
        <f>K27+K28</f>
        <v>0</v>
      </c>
      <c r="L25" s="15">
        <f>L27+L28+L29</f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ht="15" customHeight="1" x14ac:dyDescent="0.25">
      <c r="A26" s="80"/>
      <c r="B26" s="81"/>
      <c r="C26" s="82"/>
      <c r="D26" s="43" t="s">
        <v>14</v>
      </c>
      <c r="E26" s="56">
        <f t="shared" si="4"/>
        <v>0</v>
      </c>
      <c r="F26" s="15">
        <v>0</v>
      </c>
      <c r="G26" s="56">
        <v>0</v>
      </c>
      <c r="H26" s="15">
        <v>0</v>
      </c>
      <c r="I26" s="56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</row>
    <row r="27" spans="1:17" ht="22.5" x14ac:dyDescent="0.25">
      <c r="A27" s="80"/>
      <c r="B27" s="81"/>
      <c r="C27" s="82"/>
      <c r="D27" s="43" t="s">
        <v>15</v>
      </c>
      <c r="E27" s="56">
        <f t="shared" si="4"/>
        <v>0</v>
      </c>
      <c r="F27" s="15">
        <v>0</v>
      </c>
      <c r="G27" s="56">
        <v>0</v>
      </c>
      <c r="H27" s="15">
        <v>0</v>
      </c>
      <c r="I27" s="56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x14ac:dyDescent="0.25">
      <c r="A28" s="80"/>
      <c r="B28" s="81"/>
      <c r="C28" s="82"/>
      <c r="D28" s="43" t="s">
        <v>16</v>
      </c>
      <c r="E28" s="56">
        <f t="shared" si="4"/>
        <v>1409280.63</v>
      </c>
      <c r="F28" s="15">
        <v>209280.63</v>
      </c>
      <c r="G28" s="56">
        <v>0</v>
      </c>
      <c r="H28" s="15">
        <v>0</v>
      </c>
      <c r="I28" s="56">
        <v>0</v>
      </c>
      <c r="J28" s="15">
        <v>1200000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</row>
    <row r="29" spans="1:17" ht="22.5" x14ac:dyDescent="0.25">
      <c r="A29" s="80"/>
      <c r="B29" s="81"/>
      <c r="C29" s="82"/>
      <c r="D29" s="43" t="s">
        <v>17</v>
      </c>
      <c r="E29" s="56">
        <f t="shared" si="4"/>
        <v>0</v>
      </c>
      <c r="F29" s="15">
        <v>0</v>
      </c>
      <c r="G29" s="56">
        <v>0</v>
      </c>
      <c r="H29" s="15">
        <v>0</v>
      </c>
      <c r="I29" s="56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ht="12.75" customHeight="1" x14ac:dyDescent="0.25">
      <c r="A30" s="80" t="s">
        <v>59</v>
      </c>
      <c r="B30" s="81" t="s">
        <v>95</v>
      </c>
      <c r="C30" s="82" t="s">
        <v>140</v>
      </c>
      <c r="D30" s="42" t="s">
        <v>13</v>
      </c>
      <c r="E30" s="56">
        <f t="shared" si="4"/>
        <v>144655269.42000002</v>
      </c>
      <c r="F30" s="15">
        <f>F32+F33</f>
        <v>8380740</v>
      </c>
      <c r="G30" s="56">
        <f>G32+G33</f>
        <v>1790492</v>
      </c>
      <c r="H30" s="15">
        <f t="shared" ref="H30:Q30" si="7">H32+H33</f>
        <v>4329858.47</v>
      </c>
      <c r="I30" s="56">
        <f t="shared" si="7"/>
        <v>24151600</v>
      </c>
      <c r="J30" s="15">
        <f t="shared" si="7"/>
        <v>34000000</v>
      </c>
      <c r="K30" s="15">
        <f t="shared" si="7"/>
        <v>52847578.950000003</v>
      </c>
      <c r="L30" s="15">
        <f t="shared" si="7"/>
        <v>12770000</v>
      </c>
      <c r="M30" s="15">
        <f t="shared" si="7"/>
        <v>6385000</v>
      </c>
      <c r="N30" s="15">
        <f t="shared" si="7"/>
        <v>0</v>
      </c>
      <c r="O30" s="15">
        <f t="shared" si="7"/>
        <v>0</v>
      </c>
      <c r="P30" s="15">
        <f t="shared" si="7"/>
        <v>0</v>
      </c>
      <c r="Q30" s="15">
        <f t="shared" si="7"/>
        <v>0</v>
      </c>
    </row>
    <row r="31" spans="1:17" ht="12.75" customHeight="1" x14ac:dyDescent="0.25">
      <c r="A31" s="80"/>
      <c r="B31" s="81"/>
      <c r="C31" s="82"/>
      <c r="D31" s="43" t="s">
        <v>14</v>
      </c>
      <c r="E31" s="56">
        <f t="shared" si="4"/>
        <v>0</v>
      </c>
      <c r="F31" s="15">
        <v>0</v>
      </c>
      <c r="G31" s="56">
        <v>0</v>
      </c>
      <c r="H31" s="15">
        <v>0</v>
      </c>
      <c r="I31" s="56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ht="26.25" customHeight="1" x14ac:dyDescent="0.25">
      <c r="A32" s="80"/>
      <c r="B32" s="81"/>
      <c r="C32" s="82"/>
      <c r="D32" s="43" t="s">
        <v>15</v>
      </c>
      <c r="E32" s="56">
        <f t="shared" si="4"/>
        <v>49701900</v>
      </c>
      <c r="F32" s="15">
        <v>7961700</v>
      </c>
      <c r="G32" s="56">
        <v>0</v>
      </c>
      <c r="H32" s="15">
        <v>0</v>
      </c>
      <c r="I32" s="56">
        <v>0</v>
      </c>
      <c r="J32" s="15">
        <v>0</v>
      </c>
      <c r="K32" s="15">
        <v>35355200</v>
      </c>
      <c r="L32" s="15">
        <v>6385000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</row>
    <row r="33" spans="1:17" x14ac:dyDescent="0.25">
      <c r="A33" s="80"/>
      <c r="B33" s="81"/>
      <c r="C33" s="82"/>
      <c r="D33" s="43" t="s">
        <v>16</v>
      </c>
      <c r="E33" s="56">
        <f t="shared" si="4"/>
        <v>94953369.420000002</v>
      </c>
      <c r="F33" s="15">
        <v>419040</v>
      </c>
      <c r="G33" s="56">
        <v>1790492</v>
      </c>
      <c r="H33" s="15">
        <v>4329858.47</v>
      </c>
      <c r="I33" s="56">
        <v>24151600</v>
      </c>
      <c r="J33" s="15">
        <v>34000000</v>
      </c>
      <c r="K33" s="15">
        <v>17492378.949999999</v>
      </c>
      <c r="L33" s="15">
        <v>6385000</v>
      </c>
      <c r="M33" s="15">
        <v>6385000</v>
      </c>
      <c r="N33" s="15">
        <v>0</v>
      </c>
      <c r="O33" s="15">
        <v>0</v>
      </c>
      <c r="P33" s="15">
        <v>0</v>
      </c>
      <c r="Q33" s="15">
        <v>0</v>
      </c>
    </row>
    <row r="34" spans="1:17" ht="22.5" x14ac:dyDescent="0.25">
      <c r="A34" s="80"/>
      <c r="B34" s="81"/>
      <c r="C34" s="82"/>
      <c r="D34" s="43" t="s">
        <v>17</v>
      </c>
      <c r="E34" s="56">
        <f t="shared" si="4"/>
        <v>0</v>
      </c>
      <c r="F34" s="15">
        <v>0</v>
      </c>
      <c r="G34" s="56">
        <v>0</v>
      </c>
      <c r="H34" s="15">
        <v>0</v>
      </c>
      <c r="I34" s="56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</row>
    <row r="35" spans="1:17" ht="15" customHeight="1" x14ac:dyDescent="0.25">
      <c r="A35" s="80" t="s">
        <v>60</v>
      </c>
      <c r="B35" s="81" t="s">
        <v>96</v>
      </c>
      <c r="C35" s="82" t="s">
        <v>140</v>
      </c>
      <c r="D35" s="42" t="s">
        <v>13</v>
      </c>
      <c r="E35" s="56">
        <f t="shared" si="4"/>
        <v>2397500</v>
      </c>
      <c r="F35" s="15">
        <f>F37+F38</f>
        <v>2397500</v>
      </c>
      <c r="G35" s="56">
        <f>G37+G38</f>
        <v>0</v>
      </c>
      <c r="H35" s="15">
        <v>0</v>
      </c>
      <c r="I35" s="56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x14ac:dyDescent="0.25">
      <c r="A36" s="80"/>
      <c r="B36" s="81"/>
      <c r="C36" s="82"/>
      <c r="D36" s="43" t="s">
        <v>14</v>
      </c>
      <c r="E36" s="56">
        <f t="shared" si="4"/>
        <v>0</v>
      </c>
      <c r="F36" s="15">
        <v>0</v>
      </c>
      <c r="G36" s="56">
        <v>0</v>
      </c>
      <c r="H36" s="15">
        <v>0</v>
      </c>
      <c r="I36" s="56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</row>
    <row r="37" spans="1:17" ht="22.5" x14ac:dyDescent="0.25">
      <c r="A37" s="80"/>
      <c r="B37" s="81"/>
      <c r="C37" s="82"/>
      <c r="D37" s="43" t="s">
        <v>15</v>
      </c>
      <c r="E37" s="56">
        <f t="shared" si="4"/>
        <v>0</v>
      </c>
      <c r="F37" s="15">
        <v>0</v>
      </c>
      <c r="G37" s="56">
        <v>0</v>
      </c>
      <c r="H37" s="15">
        <v>0</v>
      </c>
      <c r="I37" s="56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x14ac:dyDescent="0.25">
      <c r="A38" s="80"/>
      <c r="B38" s="81"/>
      <c r="C38" s="82"/>
      <c r="D38" s="43" t="s">
        <v>16</v>
      </c>
      <c r="E38" s="56">
        <f t="shared" si="4"/>
        <v>2397500</v>
      </c>
      <c r="F38" s="15">
        <v>2397500</v>
      </c>
      <c r="G38" s="56">
        <v>0</v>
      </c>
      <c r="H38" s="15">
        <v>0</v>
      </c>
      <c r="I38" s="56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</row>
    <row r="39" spans="1:17" ht="22.5" x14ac:dyDescent="0.25">
      <c r="A39" s="80"/>
      <c r="B39" s="81"/>
      <c r="C39" s="82"/>
      <c r="D39" s="43" t="s">
        <v>17</v>
      </c>
      <c r="E39" s="56">
        <f t="shared" si="4"/>
        <v>0</v>
      </c>
      <c r="F39" s="15">
        <v>0</v>
      </c>
      <c r="G39" s="56">
        <v>0</v>
      </c>
      <c r="H39" s="15">
        <v>0</v>
      </c>
      <c r="I39" s="56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x14ac:dyDescent="0.25">
      <c r="A40" s="117" t="s">
        <v>154</v>
      </c>
      <c r="B40" s="83" t="s">
        <v>155</v>
      </c>
      <c r="C40" s="83" t="s">
        <v>140</v>
      </c>
      <c r="D40" s="42" t="s">
        <v>13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15">
        <f>J41+J42+J43+J44</f>
        <v>0</v>
      </c>
      <c r="K40" s="15">
        <f t="shared" ref="K40:Q40" si="8">K41+K42+K43+K44</f>
        <v>0</v>
      </c>
      <c r="L40" s="15">
        <f t="shared" si="8"/>
        <v>0</v>
      </c>
      <c r="M40" s="56">
        <f t="shared" si="8"/>
        <v>0</v>
      </c>
      <c r="N40" s="56">
        <f t="shared" si="8"/>
        <v>0</v>
      </c>
      <c r="O40" s="56">
        <f t="shared" si="8"/>
        <v>0</v>
      </c>
      <c r="P40" s="56">
        <f t="shared" si="8"/>
        <v>0</v>
      </c>
      <c r="Q40" s="56">
        <f t="shared" si="8"/>
        <v>0</v>
      </c>
    </row>
    <row r="41" spans="1:17" x14ac:dyDescent="0.25">
      <c r="A41" s="118"/>
      <c r="B41" s="84"/>
      <c r="C41" s="84"/>
      <c r="D41" s="43" t="s">
        <v>14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15">
        <v>0</v>
      </c>
      <c r="K41" s="15">
        <v>0</v>
      </c>
      <c r="L41" s="15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</row>
    <row r="42" spans="1:17" ht="22.5" x14ac:dyDescent="0.25">
      <c r="A42" s="118"/>
      <c r="B42" s="84"/>
      <c r="C42" s="84"/>
      <c r="D42" s="43" t="s">
        <v>15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15">
        <v>0</v>
      </c>
      <c r="K42" s="15">
        <v>0</v>
      </c>
      <c r="L42" s="15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</row>
    <row r="43" spans="1:17" x14ac:dyDescent="0.25">
      <c r="A43" s="118"/>
      <c r="B43" s="84"/>
      <c r="C43" s="84"/>
      <c r="D43" s="43" t="s">
        <v>16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15">
        <v>0</v>
      </c>
      <c r="K43" s="15">
        <v>0</v>
      </c>
      <c r="L43" s="15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</row>
    <row r="44" spans="1:17" ht="22.5" x14ac:dyDescent="0.25">
      <c r="A44" s="119"/>
      <c r="B44" s="85"/>
      <c r="C44" s="85"/>
      <c r="D44" s="43" t="s">
        <v>17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15">
        <v>0</v>
      </c>
      <c r="K44" s="15">
        <v>0</v>
      </c>
      <c r="L44" s="15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</row>
    <row r="45" spans="1:17" ht="15" customHeight="1" x14ac:dyDescent="0.25">
      <c r="A45" s="116"/>
      <c r="B45" s="81" t="s">
        <v>110</v>
      </c>
      <c r="C45" s="115"/>
      <c r="D45" s="42" t="s">
        <v>13</v>
      </c>
      <c r="E45" s="56">
        <f t="shared" si="4"/>
        <v>148462050.05000001</v>
      </c>
      <c r="F45" s="23">
        <f>F47+F48+F49</f>
        <v>10987520.629999999</v>
      </c>
      <c r="G45" s="58">
        <f>G47+G48+G49</f>
        <v>1790492</v>
      </c>
      <c r="H45" s="23">
        <f t="shared" ref="H45:J45" si="9">H47+H48+H49</f>
        <v>4329858.47</v>
      </c>
      <c r="I45" s="58">
        <f t="shared" si="9"/>
        <v>24151600</v>
      </c>
      <c r="J45" s="23">
        <f t="shared" si="9"/>
        <v>35200000</v>
      </c>
      <c r="K45" s="23">
        <f>K47+K48+K49</f>
        <v>52847578.950000003</v>
      </c>
      <c r="L45" s="23">
        <f>L47+L48+L49</f>
        <v>12770000</v>
      </c>
      <c r="M45" s="23">
        <f t="shared" ref="M45:Q45" si="10">M47+M48+M49</f>
        <v>6385000</v>
      </c>
      <c r="N45" s="23">
        <f t="shared" si="10"/>
        <v>0</v>
      </c>
      <c r="O45" s="23">
        <f t="shared" si="10"/>
        <v>0</v>
      </c>
      <c r="P45" s="23">
        <f t="shared" si="10"/>
        <v>0</v>
      </c>
      <c r="Q45" s="23">
        <f t="shared" si="10"/>
        <v>0</v>
      </c>
    </row>
    <row r="46" spans="1:17" ht="12" customHeight="1" x14ac:dyDescent="0.25">
      <c r="A46" s="116"/>
      <c r="B46" s="81"/>
      <c r="C46" s="115"/>
      <c r="D46" s="43" t="s">
        <v>14</v>
      </c>
      <c r="E46" s="56">
        <f t="shared" si="4"/>
        <v>0</v>
      </c>
      <c r="F46" s="56">
        <f>SUM(G46:Q46)</f>
        <v>0</v>
      </c>
      <c r="G46" s="56">
        <f>SUM(H46:Q46)</f>
        <v>0</v>
      </c>
      <c r="H46" s="56">
        <f>SUM(I46:Q46)</f>
        <v>0</v>
      </c>
      <c r="I46" s="56">
        <f t="shared" ref="I46:Q46" si="11">SUM(J46:Q46)</f>
        <v>0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56">
        <f t="shared" si="11"/>
        <v>0</v>
      </c>
      <c r="N46" s="56">
        <f t="shared" si="11"/>
        <v>0</v>
      </c>
      <c r="O46" s="56">
        <f t="shared" si="11"/>
        <v>0</v>
      </c>
      <c r="P46" s="56">
        <f t="shared" si="11"/>
        <v>0</v>
      </c>
      <c r="Q46" s="56">
        <f t="shared" si="11"/>
        <v>0</v>
      </c>
    </row>
    <row r="47" spans="1:17" ht="26.25" customHeight="1" x14ac:dyDescent="0.25">
      <c r="A47" s="116"/>
      <c r="B47" s="81"/>
      <c r="C47" s="115"/>
      <c r="D47" s="43" t="s">
        <v>15</v>
      </c>
      <c r="E47" s="56">
        <f t="shared" si="4"/>
        <v>49701900</v>
      </c>
      <c r="F47" s="23">
        <f t="shared" ref="F47:Q47" si="12">F27+F32+F37</f>
        <v>7961700</v>
      </c>
      <c r="G47" s="58">
        <f t="shared" si="12"/>
        <v>0</v>
      </c>
      <c r="H47" s="23">
        <f t="shared" si="12"/>
        <v>0</v>
      </c>
      <c r="I47" s="58">
        <f t="shared" si="12"/>
        <v>0</v>
      </c>
      <c r="J47" s="23">
        <f t="shared" ref="J47" si="13">J27+J32+J37</f>
        <v>0</v>
      </c>
      <c r="K47" s="23">
        <f t="shared" si="12"/>
        <v>35355200</v>
      </c>
      <c r="L47" s="23">
        <v>6385000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</v>
      </c>
    </row>
    <row r="48" spans="1:17" ht="15" customHeight="1" x14ac:dyDescent="0.25">
      <c r="A48" s="116"/>
      <c r="B48" s="81"/>
      <c r="C48" s="115"/>
      <c r="D48" s="43" t="s">
        <v>16</v>
      </c>
      <c r="E48" s="56">
        <f t="shared" si="4"/>
        <v>98760150.049999997</v>
      </c>
      <c r="F48" s="23">
        <f>F28+F33+F38</f>
        <v>3025820.63</v>
      </c>
      <c r="G48" s="58">
        <f>G38+G33+G28</f>
        <v>1790492</v>
      </c>
      <c r="H48" s="23">
        <f>H28+H33</f>
        <v>4329858.47</v>
      </c>
      <c r="I48" s="58">
        <f>I28+I33</f>
        <v>24151600</v>
      </c>
      <c r="J48" s="23">
        <f>J28+J33+J43</f>
        <v>35200000</v>
      </c>
      <c r="K48" s="23">
        <f>K28+K33+K38</f>
        <v>17492378.949999999</v>
      </c>
      <c r="L48" s="23">
        <f>L38+L33+L28</f>
        <v>6385000</v>
      </c>
      <c r="M48" s="23">
        <f>M28+M33</f>
        <v>6385000</v>
      </c>
      <c r="N48" s="23">
        <f>N28+N33</f>
        <v>0</v>
      </c>
      <c r="O48" s="23">
        <f>O28+O33</f>
        <v>0</v>
      </c>
      <c r="P48" s="23">
        <f>P28+P33</f>
        <v>0</v>
      </c>
      <c r="Q48" s="23">
        <f>Q28+Q33</f>
        <v>0</v>
      </c>
    </row>
    <row r="49" spans="1:17" ht="23.25" customHeight="1" x14ac:dyDescent="0.25">
      <c r="A49" s="116"/>
      <c r="B49" s="81"/>
      <c r="C49" s="115"/>
      <c r="D49" s="43" t="s">
        <v>17</v>
      </c>
      <c r="E49" s="56">
        <f>E29+E34+E39+E44</f>
        <v>0</v>
      </c>
      <c r="F49" s="56">
        <f t="shared" ref="F49:Q49" si="14">F29+F34+F39+F44</f>
        <v>0</v>
      </c>
      <c r="G49" s="56">
        <f t="shared" si="14"/>
        <v>0</v>
      </c>
      <c r="H49" s="56">
        <f t="shared" si="14"/>
        <v>0</v>
      </c>
      <c r="I49" s="56">
        <f t="shared" si="14"/>
        <v>0</v>
      </c>
      <c r="J49" s="15">
        <f t="shared" si="14"/>
        <v>0</v>
      </c>
      <c r="K49" s="15">
        <f t="shared" si="14"/>
        <v>0</v>
      </c>
      <c r="L49" s="15">
        <f t="shared" si="14"/>
        <v>0</v>
      </c>
      <c r="M49" s="56">
        <f t="shared" si="14"/>
        <v>0</v>
      </c>
      <c r="N49" s="56">
        <f t="shared" si="14"/>
        <v>0</v>
      </c>
      <c r="O49" s="56">
        <f t="shared" si="14"/>
        <v>0</v>
      </c>
      <c r="P49" s="56">
        <f t="shared" si="14"/>
        <v>0</v>
      </c>
      <c r="Q49" s="56">
        <f t="shared" si="14"/>
        <v>0</v>
      </c>
    </row>
    <row r="50" spans="1:17" ht="15" customHeight="1" x14ac:dyDescent="0.25">
      <c r="A50" s="78" t="s">
        <v>102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1:17" ht="15" customHeight="1" x14ac:dyDescent="0.25">
      <c r="A51" s="80" t="s">
        <v>69</v>
      </c>
      <c r="B51" s="81" t="s">
        <v>97</v>
      </c>
      <c r="C51" s="82" t="s">
        <v>149</v>
      </c>
      <c r="D51" s="42" t="s">
        <v>13</v>
      </c>
      <c r="E51" s="56">
        <f>SUM(F51:Q51)</f>
        <v>274989964.04000002</v>
      </c>
      <c r="F51" s="15">
        <f t="shared" ref="F51:Q51" si="15">F53+F54+F55</f>
        <v>31209984.91</v>
      </c>
      <c r="G51" s="56">
        <f t="shared" si="15"/>
        <v>31468481.620000001</v>
      </c>
      <c r="H51" s="15">
        <f>H53+H54+H55</f>
        <v>33985162.359999999</v>
      </c>
      <c r="I51" s="56">
        <f t="shared" si="15"/>
        <v>38882681.049999997</v>
      </c>
      <c r="J51" s="15">
        <f t="shared" si="15"/>
        <v>41779303.759999998</v>
      </c>
      <c r="K51" s="15">
        <f t="shared" si="15"/>
        <v>30207398</v>
      </c>
      <c r="L51" s="15">
        <f t="shared" si="15"/>
        <v>34260142.670000002</v>
      </c>
      <c r="M51" s="15">
        <f t="shared" si="15"/>
        <v>33196809.670000002</v>
      </c>
      <c r="N51" s="15">
        <f t="shared" si="15"/>
        <v>0</v>
      </c>
      <c r="O51" s="15">
        <f t="shared" si="15"/>
        <v>0</v>
      </c>
      <c r="P51" s="15">
        <f t="shared" si="15"/>
        <v>0</v>
      </c>
      <c r="Q51" s="15">
        <f t="shared" si="15"/>
        <v>0</v>
      </c>
    </row>
    <row r="52" spans="1:17" x14ac:dyDescent="0.25">
      <c r="A52" s="80"/>
      <c r="B52" s="81"/>
      <c r="C52" s="82"/>
      <c r="D52" s="43" t="s">
        <v>14</v>
      </c>
      <c r="E52" s="56">
        <f>SUM(F52:Q52)</f>
        <v>0</v>
      </c>
      <c r="F52" s="15">
        <v>0</v>
      </c>
      <c r="G52" s="56">
        <v>0</v>
      </c>
      <c r="H52" s="15">
        <v>0</v>
      </c>
      <c r="I52" s="56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</row>
    <row r="53" spans="1:17" ht="22.5" x14ac:dyDescent="0.25">
      <c r="A53" s="80"/>
      <c r="B53" s="81"/>
      <c r="C53" s="82"/>
      <c r="D53" s="43" t="s">
        <v>15</v>
      </c>
      <c r="E53" s="56">
        <f>SUM(F53:Q53)</f>
        <v>0</v>
      </c>
      <c r="F53" s="15">
        <v>0</v>
      </c>
      <c r="G53" s="56">
        <v>0</v>
      </c>
      <c r="H53" s="15">
        <v>0</v>
      </c>
      <c r="I53" s="56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x14ac:dyDescent="0.25">
      <c r="A54" s="80"/>
      <c r="B54" s="81"/>
      <c r="C54" s="82"/>
      <c r="D54" s="43" t="s">
        <v>16</v>
      </c>
      <c r="E54" s="56">
        <f>SUM(F54:Q54)</f>
        <v>274989964.04000002</v>
      </c>
      <c r="F54" s="15">
        <v>31209984.91</v>
      </c>
      <c r="G54" s="56">
        <v>31468481.620000001</v>
      </c>
      <c r="H54" s="15">
        <v>33985162.359999999</v>
      </c>
      <c r="I54" s="56">
        <f>I95+1120875.05</f>
        <v>38882681.049999997</v>
      </c>
      <c r="J54" s="15">
        <v>41779303.759999998</v>
      </c>
      <c r="K54" s="15">
        <v>30207398</v>
      </c>
      <c r="L54" s="15">
        <v>34260142.670000002</v>
      </c>
      <c r="M54" s="15">
        <v>33196809.670000002</v>
      </c>
      <c r="N54" s="15">
        <v>0</v>
      </c>
      <c r="O54" s="15">
        <v>0</v>
      </c>
      <c r="P54" s="15">
        <v>0</v>
      </c>
      <c r="Q54" s="15">
        <v>0</v>
      </c>
    </row>
    <row r="55" spans="1:17" ht="22.5" x14ac:dyDescent="0.25">
      <c r="A55" s="80"/>
      <c r="B55" s="81"/>
      <c r="C55" s="82"/>
      <c r="D55" s="43" t="s">
        <v>17</v>
      </c>
      <c r="E55" s="56">
        <f>SUM(F55:Q60)</f>
        <v>0</v>
      </c>
      <c r="F55" s="15">
        <v>0</v>
      </c>
      <c r="G55" s="56">
        <v>0</v>
      </c>
      <c r="H55" s="15">
        <v>0</v>
      </c>
      <c r="I55" s="56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</row>
    <row r="56" spans="1:17" ht="25.5" hidden="1" customHeight="1" x14ac:dyDescent="0.25">
      <c r="A56" s="61" t="s">
        <v>66</v>
      </c>
      <c r="B56" s="62" t="s">
        <v>68</v>
      </c>
      <c r="C56" s="63" t="s">
        <v>67</v>
      </c>
      <c r="D56" s="43" t="s">
        <v>1</v>
      </c>
      <c r="E56" s="56">
        <f t="shared" ref="E56:E60" si="16">F56+G56</f>
        <v>0</v>
      </c>
      <c r="F56" s="15">
        <v>0</v>
      </c>
      <c r="G56" s="56">
        <v>0</v>
      </c>
      <c r="H56" s="15"/>
      <c r="I56" s="56"/>
      <c r="J56" s="15"/>
      <c r="K56" s="15">
        <v>0</v>
      </c>
      <c r="L56" s="15">
        <v>0</v>
      </c>
      <c r="M56" s="15"/>
      <c r="N56" s="15"/>
      <c r="O56" s="15"/>
      <c r="P56" s="15"/>
      <c r="Q56" s="15"/>
    </row>
    <row r="57" spans="1:17" ht="15" hidden="1" customHeight="1" x14ac:dyDescent="0.25">
      <c r="A57" s="80" t="s">
        <v>66</v>
      </c>
      <c r="B57" s="81" t="s">
        <v>65</v>
      </c>
      <c r="C57" s="82" t="s">
        <v>64</v>
      </c>
      <c r="D57" s="43" t="s">
        <v>1</v>
      </c>
      <c r="E57" s="56">
        <f t="shared" si="16"/>
        <v>0</v>
      </c>
      <c r="F57" s="15">
        <f>F58+F59+F60</f>
        <v>0</v>
      </c>
      <c r="G57" s="56">
        <f>G58+G59+G60</f>
        <v>0</v>
      </c>
      <c r="H57" s="15"/>
      <c r="I57" s="56"/>
      <c r="J57" s="15"/>
      <c r="K57" s="15">
        <f>K58+K59+K60</f>
        <v>0</v>
      </c>
      <c r="L57" s="15">
        <f>L58+L59+L60</f>
        <v>0</v>
      </c>
      <c r="M57" s="15"/>
      <c r="N57" s="15"/>
      <c r="O57" s="15"/>
      <c r="P57" s="15"/>
      <c r="Q57" s="15"/>
    </row>
    <row r="58" spans="1:17" ht="15" hidden="1" customHeight="1" x14ac:dyDescent="0.25">
      <c r="A58" s="80"/>
      <c r="B58" s="81"/>
      <c r="C58" s="82"/>
      <c r="D58" s="43" t="s">
        <v>62</v>
      </c>
      <c r="E58" s="56">
        <f t="shared" si="16"/>
        <v>0</v>
      </c>
      <c r="F58" s="15">
        <v>0</v>
      </c>
      <c r="G58" s="56">
        <v>0</v>
      </c>
      <c r="H58" s="15"/>
      <c r="I58" s="56"/>
      <c r="J58" s="15"/>
      <c r="K58" s="15">
        <v>0</v>
      </c>
      <c r="L58" s="15">
        <v>0</v>
      </c>
      <c r="M58" s="15"/>
      <c r="N58" s="15"/>
      <c r="O58" s="15"/>
      <c r="P58" s="15"/>
      <c r="Q58" s="15"/>
    </row>
    <row r="59" spans="1:17" ht="15" hidden="1" customHeight="1" x14ac:dyDescent="0.25">
      <c r="A59" s="80"/>
      <c r="B59" s="81"/>
      <c r="C59" s="82"/>
      <c r="D59" s="43" t="s">
        <v>16</v>
      </c>
      <c r="E59" s="56">
        <f t="shared" si="16"/>
        <v>0</v>
      </c>
      <c r="F59" s="15">
        <v>0</v>
      </c>
      <c r="G59" s="56">
        <v>0</v>
      </c>
      <c r="H59" s="15"/>
      <c r="I59" s="56"/>
      <c r="J59" s="15"/>
      <c r="K59" s="15">
        <v>0</v>
      </c>
      <c r="L59" s="15">
        <v>0</v>
      </c>
      <c r="M59" s="15"/>
      <c r="N59" s="15"/>
      <c r="O59" s="15"/>
      <c r="P59" s="15"/>
      <c r="Q59" s="15"/>
    </row>
    <row r="60" spans="1:17" ht="15" hidden="1" customHeight="1" x14ac:dyDescent="0.25">
      <c r="A60" s="80"/>
      <c r="B60" s="81"/>
      <c r="C60" s="82"/>
      <c r="D60" s="43" t="s">
        <v>63</v>
      </c>
      <c r="E60" s="56">
        <f t="shared" si="16"/>
        <v>0</v>
      </c>
      <c r="F60" s="15">
        <v>0</v>
      </c>
      <c r="G60" s="56">
        <v>0</v>
      </c>
      <c r="H60" s="15"/>
      <c r="I60" s="56"/>
      <c r="J60" s="15"/>
      <c r="K60" s="15">
        <v>0</v>
      </c>
      <c r="L60" s="15">
        <v>0</v>
      </c>
      <c r="M60" s="15"/>
      <c r="N60" s="15"/>
      <c r="O60" s="15"/>
      <c r="P60" s="15"/>
      <c r="Q60" s="15"/>
    </row>
    <row r="61" spans="1:17" ht="15" customHeight="1" x14ac:dyDescent="0.25">
      <c r="A61" s="80" t="s">
        <v>66</v>
      </c>
      <c r="B61" s="81" t="s">
        <v>150</v>
      </c>
      <c r="C61" s="82" t="s">
        <v>146</v>
      </c>
      <c r="D61" s="42" t="s">
        <v>13</v>
      </c>
      <c r="E61" s="56">
        <f t="shared" ref="E61:E106" si="17">SUM(F61:Q61)</f>
        <v>700000</v>
      </c>
      <c r="F61" s="15">
        <f t="shared" ref="F61:L61" si="18">F63+F64+F65</f>
        <v>700000</v>
      </c>
      <c r="G61" s="56">
        <f t="shared" si="18"/>
        <v>0</v>
      </c>
      <c r="H61" s="15">
        <f t="shared" si="18"/>
        <v>0</v>
      </c>
      <c r="I61" s="56">
        <f t="shared" si="18"/>
        <v>0</v>
      </c>
      <c r="J61" s="15">
        <f t="shared" si="18"/>
        <v>0</v>
      </c>
      <c r="K61" s="15">
        <f t="shared" si="18"/>
        <v>0</v>
      </c>
      <c r="L61" s="15">
        <f t="shared" si="18"/>
        <v>0</v>
      </c>
      <c r="M61" s="15">
        <f>M63+M64+M65</f>
        <v>0</v>
      </c>
      <c r="N61" s="15">
        <f>N63+N64+N65</f>
        <v>0</v>
      </c>
      <c r="O61" s="15">
        <f>O63+O64+O65</f>
        <v>0</v>
      </c>
      <c r="P61" s="15">
        <f>P63+P64+P65</f>
        <v>0</v>
      </c>
      <c r="Q61" s="15">
        <f>Q63+Q64+Q65</f>
        <v>0</v>
      </c>
    </row>
    <row r="62" spans="1:17" x14ac:dyDescent="0.25">
      <c r="A62" s="80"/>
      <c r="B62" s="81"/>
      <c r="C62" s="82"/>
      <c r="D62" s="43" t="s">
        <v>14</v>
      </c>
      <c r="E62" s="56">
        <f t="shared" si="17"/>
        <v>0</v>
      </c>
      <c r="F62" s="15">
        <v>0</v>
      </c>
      <c r="G62" s="56">
        <v>0</v>
      </c>
      <c r="H62" s="15">
        <v>0</v>
      </c>
      <c r="I62" s="56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</row>
    <row r="63" spans="1:17" ht="22.5" x14ac:dyDescent="0.25">
      <c r="A63" s="80"/>
      <c r="B63" s="81"/>
      <c r="C63" s="82"/>
      <c r="D63" s="43" t="s">
        <v>15</v>
      </c>
      <c r="E63" s="56">
        <f t="shared" si="17"/>
        <v>0</v>
      </c>
      <c r="F63" s="15">
        <v>0</v>
      </c>
      <c r="G63" s="56">
        <v>0</v>
      </c>
      <c r="H63" s="15">
        <v>0</v>
      </c>
      <c r="I63" s="56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x14ac:dyDescent="0.25">
      <c r="A64" s="80"/>
      <c r="B64" s="81"/>
      <c r="C64" s="82"/>
      <c r="D64" s="43" t="s">
        <v>16</v>
      </c>
      <c r="E64" s="56">
        <f t="shared" si="17"/>
        <v>700000</v>
      </c>
      <c r="F64" s="15">
        <v>700000</v>
      </c>
      <c r="G64" s="56">
        <v>0</v>
      </c>
      <c r="H64" s="15">
        <v>0</v>
      </c>
      <c r="I64" s="56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</row>
    <row r="65" spans="1:17" ht="22.5" x14ac:dyDescent="0.25">
      <c r="A65" s="80"/>
      <c r="B65" s="81"/>
      <c r="C65" s="82"/>
      <c r="D65" s="43" t="s">
        <v>17</v>
      </c>
      <c r="E65" s="56">
        <f t="shared" si="17"/>
        <v>0</v>
      </c>
      <c r="F65" s="15">
        <v>0</v>
      </c>
      <c r="G65" s="56">
        <v>0</v>
      </c>
      <c r="H65" s="15">
        <v>0</v>
      </c>
      <c r="I65" s="56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ht="15" customHeight="1" x14ac:dyDescent="0.25">
      <c r="A66" s="92"/>
      <c r="B66" s="81" t="s">
        <v>111</v>
      </c>
      <c r="C66" s="90"/>
      <c r="D66" s="42" t="s">
        <v>13</v>
      </c>
      <c r="E66" s="56">
        <f t="shared" si="17"/>
        <v>275689964.04000002</v>
      </c>
      <c r="F66" s="15">
        <f t="shared" ref="F66:Q66" si="19">F68+F69+F70</f>
        <v>31909984.91</v>
      </c>
      <c r="G66" s="56">
        <f t="shared" si="19"/>
        <v>31468481.620000001</v>
      </c>
      <c r="H66" s="15">
        <f t="shared" si="19"/>
        <v>33985162.359999999</v>
      </c>
      <c r="I66" s="56">
        <f t="shared" si="19"/>
        <v>38882681.049999997</v>
      </c>
      <c r="J66" s="15">
        <f t="shared" si="19"/>
        <v>41779303.759999998</v>
      </c>
      <c r="K66" s="15">
        <f t="shared" si="19"/>
        <v>30207398</v>
      </c>
      <c r="L66" s="15">
        <f t="shared" si="19"/>
        <v>34260142.670000002</v>
      </c>
      <c r="M66" s="15">
        <f t="shared" si="19"/>
        <v>33196809.670000002</v>
      </c>
      <c r="N66" s="15">
        <f t="shared" si="19"/>
        <v>0</v>
      </c>
      <c r="O66" s="15">
        <f t="shared" si="19"/>
        <v>0</v>
      </c>
      <c r="P66" s="15">
        <f t="shared" si="19"/>
        <v>0</v>
      </c>
      <c r="Q66" s="15">
        <f t="shared" si="19"/>
        <v>0</v>
      </c>
    </row>
    <row r="67" spans="1:17" ht="15" customHeight="1" x14ac:dyDescent="0.25">
      <c r="A67" s="92"/>
      <c r="B67" s="81"/>
      <c r="C67" s="90"/>
      <c r="D67" s="43" t="s">
        <v>14</v>
      </c>
      <c r="E67" s="56">
        <f t="shared" si="17"/>
        <v>0</v>
      </c>
      <c r="F67" s="15">
        <v>0</v>
      </c>
      <c r="G67" s="56">
        <v>0</v>
      </c>
      <c r="H67" s="15">
        <v>0</v>
      </c>
      <c r="I67" s="56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7" ht="22.5" x14ac:dyDescent="0.25">
      <c r="A68" s="92"/>
      <c r="B68" s="81"/>
      <c r="C68" s="90"/>
      <c r="D68" s="43" t="s">
        <v>15</v>
      </c>
      <c r="E68" s="56">
        <f t="shared" si="17"/>
        <v>0</v>
      </c>
      <c r="F68" s="15">
        <f t="shared" ref="F68:Q68" si="20">F53+F58</f>
        <v>0</v>
      </c>
      <c r="G68" s="56">
        <f t="shared" si="20"/>
        <v>0</v>
      </c>
      <c r="H68" s="15">
        <f t="shared" si="20"/>
        <v>0</v>
      </c>
      <c r="I68" s="56">
        <f t="shared" si="20"/>
        <v>0</v>
      </c>
      <c r="J68" s="15">
        <f t="shared" si="20"/>
        <v>0</v>
      </c>
      <c r="K68" s="15">
        <f t="shared" si="20"/>
        <v>0</v>
      </c>
      <c r="L68" s="15">
        <f t="shared" si="20"/>
        <v>0</v>
      </c>
      <c r="M68" s="15">
        <f t="shared" si="20"/>
        <v>0</v>
      </c>
      <c r="N68" s="15">
        <f t="shared" si="20"/>
        <v>0</v>
      </c>
      <c r="O68" s="15">
        <f t="shared" si="20"/>
        <v>0</v>
      </c>
      <c r="P68" s="15">
        <f t="shared" si="20"/>
        <v>0</v>
      </c>
      <c r="Q68" s="15">
        <f t="shared" si="20"/>
        <v>0</v>
      </c>
    </row>
    <row r="69" spans="1:17" ht="15" customHeight="1" x14ac:dyDescent="0.25">
      <c r="A69" s="92"/>
      <c r="B69" s="81"/>
      <c r="C69" s="90"/>
      <c r="D69" s="43" t="s">
        <v>16</v>
      </c>
      <c r="E69" s="56">
        <f t="shared" si="17"/>
        <v>275689964.04000002</v>
      </c>
      <c r="F69" s="15">
        <f>F54+F64</f>
        <v>31909984.91</v>
      </c>
      <c r="G69" s="56">
        <f>G54+G64</f>
        <v>31468481.620000001</v>
      </c>
      <c r="H69" s="15">
        <f>H54+H64</f>
        <v>33985162.359999999</v>
      </c>
      <c r="I69" s="56">
        <f>I54+I64</f>
        <v>38882681.049999997</v>
      </c>
      <c r="J69" s="15">
        <f t="shared" ref="J69" si="21">J54+J64</f>
        <v>41779303.759999998</v>
      </c>
      <c r="K69" s="15">
        <f>K54+K64</f>
        <v>30207398</v>
      </c>
      <c r="L69" s="15">
        <f>L54+L64</f>
        <v>34260142.670000002</v>
      </c>
      <c r="M69" s="15">
        <f t="shared" ref="M69:Q69" si="22">M54+M64</f>
        <v>33196809.670000002</v>
      </c>
      <c r="N69" s="15">
        <f t="shared" si="22"/>
        <v>0</v>
      </c>
      <c r="O69" s="15">
        <f t="shared" si="22"/>
        <v>0</v>
      </c>
      <c r="P69" s="15">
        <f t="shared" si="22"/>
        <v>0</v>
      </c>
      <c r="Q69" s="15">
        <f t="shared" si="22"/>
        <v>0</v>
      </c>
    </row>
    <row r="70" spans="1:17" ht="22.5" x14ac:dyDescent="0.25">
      <c r="A70" s="92"/>
      <c r="B70" s="81"/>
      <c r="C70" s="90"/>
      <c r="D70" s="43" t="s">
        <v>17</v>
      </c>
      <c r="E70" s="56">
        <f t="shared" si="17"/>
        <v>0</v>
      </c>
      <c r="F70" s="15">
        <f t="shared" ref="F70:Q70" si="23">F55+F60</f>
        <v>0</v>
      </c>
      <c r="G70" s="56">
        <f t="shared" si="23"/>
        <v>0</v>
      </c>
      <c r="H70" s="15">
        <f t="shared" si="23"/>
        <v>0</v>
      </c>
      <c r="I70" s="56">
        <f t="shared" si="23"/>
        <v>0</v>
      </c>
      <c r="J70" s="15">
        <f t="shared" si="23"/>
        <v>0</v>
      </c>
      <c r="K70" s="15">
        <f t="shared" si="23"/>
        <v>0</v>
      </c>
      <c r="L70" s="15">
        <f t="shared" si="23"/>
        <v>0</v>
      </c>
      <c r="M70" s="15">
        <f t="shared" si="23"/>
        <v>0</v>
      </c>
      <c r="N70" s="15">
        <f t="shared" si="23"/>
        <v>0</v>
      </c>
      <c r="O70" s="15">
        <f t="shared" si="23"/>
        <v>0</v>
      </c>
      <c r="P70" s="15">
        <f t="shared" si="23"/>
        <v>0</v>
      </c>
      <c r="Q70" s="15">
        <f t="shared" si="23"/>
        <v>0</v>
      </c>
    </row>
    <row r="71" spans="1:17" x14ac:dyDescent="0.25">
      <c r="A71" s="91" t="s">
        <v>86</v>
      </c>
      <c r="B71" s="91"/>
      <c r="C71" s="92"/>
      <c r="D71" s="42" t="s">
        <v>13</v>
      </c>
      <c r="E71" s="77">
        <f t="shared" si="17"/>
        <v>466443259.56999999</v>
      </c>
      <c r="F71" s="59">
        <f>F73+F74+F75</f>
        <v>49761363.100000001</v>
      </c>
      <c r="G71" s="59">
        <f>G66+G45+G19</f>
        <v>40566491.520000003</v>
      </c>
      <c r="H71" s="59">
        <f>H73+H74+H75</f>
        <v>40421999.509999998</v>
      </c>
      <c r="I71" s="59">
        <f>I73+I74+I75</f>
        <v>68018176.569999993</v>
      </c>
      <c r="J71" s="59">
        <f>J73+J74+J75</f>
        <v>82529393.919999987</v>
      </c>
      <c r="K71" s="59">
        <f>K73+K74+K75</f>
        <v>86853559.950000003</v>
      </c>
      <c r="L71" s="59">
        <f>L66+L45+L19</f>
        <v>52870304</v>
      </c>
      <c r="M71" s="59">
        <f>M73+M74+M75</f>
        <v>45421971</v>
      </c>
      <c r="N71" s="59">
        <f>N73+N74+N75</f>
        <v>0</v>
      </c>
      <c r="O71" s="59">
        <f>O73+O74+O75</f>
        <v>0</v>
      </c>
      <c r="P71" s="59">
        <f>P73+P74+P75</f>
        <v>0</v>
      </c>
      <c r="Q71" s="59">
        <f>Q73+Q74+Q75</f>
        <v>0</v>
      </c>
    </row>
    <row r="72" spans="1:17" x14ac:dyDescent="0.25">
      <c r="A72" s="91"/>
      <c r="B72" s="91"/>
      <c r="C72" s="92"/>
      <c r="D72" s="43" t="s">
        <v>14</v>
      </c>
      <c r="E72" s="44">
        <f t="shared" ref="E72" si="24">SUM(F72:Q72)</f>
        <v>0</v>
      </c>
      <c r="F72" s="76">
        <f t="shared" ref="F72:Q73" si="25">F67+F46+F20</f>
        <v>0</v>
      </c>
      <c r="G72" s="76">
        <f t="shared" si="25"/>
        <v>0</v>
      </c>
      <c r="H72" s="76">
        <f t="shared" si="25"/>
        <v>0</v>
      </c>
      <c r="I72" s="76">
        <f t="shared" si="25"/>
        <v>0</v>
      </c>
      <c r="J72" s="76">
        <f t="shared" si="25"/>
        <v>0</v>
      </c>
      <c r="K72" s="76">
        <f t="shared" si="25"/>
        <v>0</v>
      </c>
      <c r="L72" s="76">
        <f t="shared" si="25"/>
        <v>0</v>
      </c>
      <c r="M72" s="76">
        <f t="shared" si="25"/>
        <v>0</v>
      </c>
      <c r="N72" s="76">
        <f t="shared" si="25"/>
        <v>0</v>
      </c>
      <c r="O72" s="76">
        <f t="shared" si="25"/>
        <v>0</v>
      </c>
      <c r="P72" s="76">
        <f t="shared" si="25"/>
        <v>0</v>
      </c>
      <c r="Q72" s="76">
        <f t="shared" si="25"/>
        <v>0</v>
      </c>
    </row>
    <row r="73" spans="1:17" ht="22.5" customHeight="1" x14ac:dyDescent="0.25">
      <c r="A73" s="91"/>
      <c r="B73" s="91"/>
      <c r="C73" s="92"/>
      <c r="D73" s="43" t="s">
        <v>15</v>
      </c>
      <c r="E73" s="44">
        <f t="shared" si="17"/>
        <v>49701900</v>
      </c>
      <c r="F73" s="76">
        <f t="shared" si="25"/>
        <v>7961700</v>
      </c>
      <c r="G73" s="76">
        <f t="shared" si="25"/>
        <v>0</v>
      </c>
      <c r="H73" s="76">
        <f t="shared" si="25"/>
        <v>0</v>
      </c>
      <c r="I73" s="76">
        <f t="shared" si="25"/>
        <v>0</v>
      </c>
      <c r="J73" s="76">
        <f t="shared" si="25"/>
        <v>0</v>
      </c>
      <c r="K73" s="76">
        <f t="shared" si="25"/>
        <v>35355200</v>
      </c>
      <c r="L73" s="76">
        <f t="shared" si="25"/>
        <v>6385000</v>
      </c>
      <c r="M73" s="76">
        <f t="shared" si="25"/>
        <v>0</v>
      </c>
      <c r="N73" s="76">
        <f t="shared" si="25"/>
        <v>0</v>
      </c>
      <c r="O73" s="76">
        <f t="shared" si="25"/>
        <v>0</v>
      </c>
      <c r="P73" s="66">
        <f t="shared" si="25"/>
        <v>0</v>
      </c>
      <c r="Q73" s="66">
        <f t="shared" si="25"/>
        <v>0</v>
      </c>
    </row>
    <row r="74" spans="1:17" x14ac:dyDescent="0.25">
      <c r="A74" s="91"/>
      <c r="B74" s="91"/>
      <c r="C74" s="92"/>
      <c r="D74" s="43" t="s">
        <v>16</v>
      </c>
      <c r="E74" s="15">
        <f t="shared" si="17"/>
        <v>416741359.56999999</v>
      </c>
      <c r="F74" s="76">
        <f>F69+F48+F22</f>
        <v>41799663.100000001</v>
      </c>
      <c r="G74" s="76">
        <f t="shared" ref="G74:L74" si="26">G22+G48+G69</f>
        <v>40566491.520000003</v>
      </c>
      <c r="H74" s="76">
        <f t="shared" si="26"/>
        <v>40421999.509999998</v>
      </c>
      <c r="I74" s="76">
        <f t="shared" si="26"/>
        <v>68018176.569999993</v>
      </c>
      <c r="J74" s="76">
        <f t="shared" si="26"/>
        <v>82529393.919999987</v>
      </c>
      <c r="K74" s="76">
        <f t="shared" si="26"/>
        <v>51498359.950000003</v>
      </c>
      <c r="L74" s="76">
        <f t="shared" si="26"/>
        <v>46485304</v>
      </c>
      <c r="M74" s="76">
        <f t="shared" ref="M74:Q75" si="27">M69+M48+M22</f>
        <v>45421971</v>
      </c>
      <c r="N74" s="76">
        <f t="shared" si="27"/>
        <v>0</v>
      </c>
      <c r="O74" s="76">
        <f t="shared" si="27"/>
        <v>0</v>
      </c>
      <c r="P74" s="66">
        <f t="shared" si="27"/>
        <v>0</v>
      </c>
      <c r="Q74" s="66">
        <f t="shared" si="27"/>
        <v>0</v>
      </c>
    </row>
    <row r="75" spans="1:17" ht="22.5" x14ac:dyDescent="0.25">
      <c r="A75" s="91"/>
      <c r="B75" s="91"/>
      <c r="C75" s="92"/>
      <c r="D75" s="43" t="s">
        <v>17</v>
      </c>
      <c r="E75" s="15">
        <f t="shared" si="17"/>
        <v>0</v>
      </c>
      <c r="F75" s="76">
        <f>F70+F49+F23</f>
        <v>0</v>
      </c>
      <c r="G75" s="76">
        <f t="shared" ref="G75:L75" si="28">G70+G49+G23</f>
        <v>0</v>
      </c>
      <c r="H75" s="76">
        <f t="shared" si="28"/>
        <v>0</v>
      </c>
      <c r="I75" s="76">
        <f t="shared" si="28"/>
        <v>0</v>
      </c>
      <c r="J75" s="76">
        <f t="shared" si="28"/>
        <v>0</v>
      </c>
      <c r="K75" s="76">
        <f t="shared" si="28"/>
        <v>0</v>
      </c>
      <c r="L75" s="76">
        <f t="shared" si="28"/>
        <v>0</v>
      </c>
      <c r="M75" s="76">
        <f t="shared" si="27"/>
        <v>0</v>
      </c>
      <c r="N75" s="76">
        <f t="shared" si="27"/>
        <v>0</v>
      </c>
      <c r="O75" s="76">
        <f t="shared" si="27"/>
        <v>0</v>
      </c>
      <c r="P75" s="66">
        <f t="shared" si="27"/>
        <v>0</v>
      </c>
      <c r="Q75" s="66">
        <f t="shared" si="27"/>
        <v>0</v>
      </c>
    </row>
    <row r="76" spans="1:17" ht="15" customHeight="1" x14ac:dyDescent="0.25">
      <c r="A76" s="93" t="s">
        <v>103</v>
      </c>
      <c r="B76" s="94"/>
      <c r="C76" s="99"/>
      <c r="D76" s="42" t="s">
        <v>13</v>
      </c>
      <c r="E76" s="15">
        <f t="shared" si="17"/>
        <v>2606780.63</v>
      </c>
      <c r="F76" s="15">
        <f>SUM(F78:F79)</f>
        <v>2606780.63</v>
      </c>
      <c r="G76" s="15">
        <f t="shared" ref="G76:K76" si="29">SUM(G78:G79)</f>
        <v>0</v>
      </c>
      <c r="H76" s="15">
        <f t="shared" si="29"/>
        <v>0</v>
      </c>
      <c r="I76" s="15">
        <f t="shared" si="29"/>
        <v>0</v>
      </c>
      <c r="J76" s="15">
        <f t="shared" si="29"/>
        <v>0</v>
      </c>
      <c r="K76" s="15">
        <f t="shared" si="29"/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</row>
    <row r="77" spans="1:17" ht="13.5" customHeight="1" x14ac:dyDescent="0.25">
      <c r="A77" s="95"/>
      <c r="B77" s="96"/>
      <c r="C77" s="100"/>
      <c r="D77" s="43" t="s">
        <v>14</v>
      </c>
      <c r="E77" s="15">
        <f t="shared" si="17"/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</row>
    <row r="78" spans="1:17" ht="22.5" x14ac:dyDescent="0.25">
      <c r="A78" s="95"/>
      <c r="B78" s="96"/>
      <c r="C78" s="100"/>
      <c r="D78" s="43" t="s">
        <v>15</v>
      </c>
      <c r="E78" s="56">
        <f t="shared" si="17"/>
        <v>0</v>
      </c>
      <c r="F78" s="15">
        <f t="shared" ref="F78:I78" si="30">SUM(G78:N78)</f>
        <v>0</v>
      </c>
      <c r="G78" s="56">
        <f t="shared" si="30"/>
        <v>0</v>
      </c>
      <c r="H78" s="15">
        <f t="shared" si="30"/>
        <v>0</v>
      </c>
      <c r="I78" s="56">
        <f t="shared" si="30"/>
        <v>0</v>
      </c>
      <c r="J78" s="15">
        <f>SUM(K78:Q78)</f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</row>
    <row r="79" spans="1:17" x14ac:dyDescent="0.25">
      <c r="A79" s="95"/>
      <c r="B79" s="96"/>
      <c r="C79" s="100"/>
      <c r="D79" s="43" t="s">
        <v>16</v>
      </c>
      <c r="E79" s="56">
        <f t="shared" si="17"/>
        <v>2606780.63</v>
      </c>
      <c r="F79" s="52">
        <v>2606780.63</v>
      </c>
      <c r="G79" s="56">
        <v>0</v>
      </c>
      <c r="H79" s="15">
        <v>0</v>
      </c>
      <c r="I79" s="56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</row>
    <row r="80" spans="1:17" ht="22.5" x14ac:dyDescent="0.25">
      <c r="A80" s="97"/>
      <c r="B80" s="98"/>
      <c r="C80" s="101"/>
      <c r="D80" s="43" t="s">
        <v>17</v>
      </c>
      <c r="E80" s="56">
        <f t="shared" si="17"/>
        <v>0</v>
      </c>
      <c r="F80" s="15">
        <v>0</v>
      </c>
      <c r="G80" s="56">
        <v>0</v>
      </c>
      <c r="H80" s="15">
        <v>0</v>
      </c>
      <c r="I80" s="56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</row>
    <row r="81" spans="1:17" ht="15" customHeight="1" x14ac:dyDescent="0.25">
      <c r="A81" s="93" t="s">
        <v>61</v>
      </c>
      <c r="B81" s="94"/>
      <c r="C81" s="87"/>
      <c r="D81" s="42" t="s">
        <v>13</v>
      </c>
      <c r="E81" s="56">
        <f t="shared" si="17"/>
        <v>463836478.94</v>
      </c>
      <c r="F81" s="15">
        <f t="shared" ref="F81:M81" si="31">F71-F76</f>
        <v>47154582.469999999</v>
      </c>
      <c r="G81" s="56">
        <f t="shared" si="31"/>
        <v>40566491.520000003</v>
      </c>
      <c r="H81" s="15">
        <f t="shared" si="31"/>
        <v>40421999.509999998</v>
      </c>
      <c r="I81" s="56">
        <f t="shared" si="31"/>
        <v>68018176.569999993</v>
      </c>
      <c r="J81" s="15">
        <f t="shared" si="31"/>
        <v>82529393.919999987</v>
      </c>
      <c r="K81" s="15">
        <f t="shared" si="31"/>
        <v>86853559.950000003</v>
      </c>
      <c r="L81" s="15">
        <f t="shared" si="31"/>
        <v>52870304</v>
      </c>
      <c r="M81" s="15">
        <f t="shared" si="31"/>
        <v>45421971</v>
      </c>
      <c r="N81" s="15">
        <v>0</v>
      </c>
      <c r="O81" s="15">
        <v>0</v>
      </c>
      <c r="P81" s="15">
        <v>0</v>
      </c>
      <c r="Q81" s="15">
        <v>0</v>
      </c>
    </row>
    <row r="82" spans="1:17" x14ac:dyDescent="0.25">
      <c r="A82" s="95"/>
      <c r="B82" s="96"/>
      <c r="C82" s="88"/>
      <c r="D82" s="42" t="s">
        <v>14</v>
      </c>
      <c r="E82" s="56">
        <f t="shared" si="17"/>
        <v>0</v>
      </c>
      <c r="F82" s="15">
        <v>0</v>
      </c>
      <c r="G82" s="56">
        <v>0</v>
      </c>
      <c r="H82" s="15">
        <v>0</v>
      </c>
      <c r="I82" s="56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</row>
    <row r="83" spans="1:17" ht="22.5" x14ac:dyDescent="0.25">
      <c r="A83" s="95"/>
      <c r="B83" s="96"/>
      <c r="C83" s="88"/>
      <c r="D83" s="42" t="s">
        <v>15</v>
      </c>
      <c r="E83" s="56">
        <f t="shared" si="17"/>
        <v>14346700</v>
      </c>
      <c r="F83" s="15">
        <f>F73-F78</f>
        <v>7961700</v>
      </c>
      <c r="G83" s="56">
        <f>G73-G78</f>
        <v>0</v>
      </c>
      <c r="H83" s="15">
        <f t="shared" ref="H83:M83" si="32">H73-H78</f>
        <v>0</v>
      </c>
      <c r="I83" s="56">
        <f t="shared" si="32"/>
        <v>0</v>
      </c>
      <c r="J83" s="15">
        <f t="shared" si="32"/>
        <v>0</v>
      </c>
      <c r="K83" s="15">
        <v>0</v>
      </c>
      <c r="L83" s="56">
        <f t="shared" si="32"/>
        <v>6385000</v>
      </c>
      <c r="M83" s="15">
        <f t="shared" si="32"/>
        <v>0</v>
      </c>
      <c r="N83" s="15">
        <v>0</v>
      </c>
      <c r="O83" s="15">
        <v>0</v>
      </c>
      <c r="P83" s="15">
        <v>0</v>
      </c>
      <c r="Q83" s="15">
        <v>0</v>
      </c>
    </row>
    <row r="84" spans="1:17" ht="15" customHeight="1" x14ac:dyDescent="0.25">
      <c r="A84" s="95"/>
      <c r="B84" s="96"/>
      <c r="C84" s="88"/>
      <c r="D84" s="42" t="s">
        <v>16</v>
      </c>
      <c r="E84" s="56">
        <f t="shared" si="17"/>
        <v>414134578.94</v>
      </c>
      <c r="F84" s="15">
        <f>F74-F79</f>
        <v>39192882.469999999</v>
      </c>
      <c r="G84" s="56">
        <f t="shared" ref="G84:M84" si="33">G74-G79</f>
        <v>40566491.520000003</v>
      </c>
      <c r="H84" s="15">
        <f t="shared" si="33"/>
        <v>40421999.509999998</v>
      </c>
      <c r="I84" s="56">
        <f>I74-I79</f>
        <v>68018176.569999993</v>
      </c>
      <c r="J84" s="15">
        <f t="shared" si="33"/>
        <v>82529393.919999987</v>
      </c>
      <c r="K84" s="15">
        <f t="shared" si="33"/>
        <v>51498359.950000003</v>
      </c>
      <c r="L84" s="15">
        <f t="shared" si="33"/>
        <v>46485304</v>
      </c>
      <c r="M84" s="15">
        <f t="shared" si="33"/>
        <v>45421971</v>
      </c>
      <c r="N84" s="15">
        <v>0</v>
      </c>
      <c r="O84" s="15">
        <v>0</v>
      </c>
      <c r="P84" s="15">
        <v>0</v>
      </c>
      <c r="Q84" s="15">
        <v>0</v>
      </c>
    </row>
    <row r="85" spans="1:17" ht="22.5" x14ac:dyDescent="0.25">
      <c r="A85" s="97"/>
      <c r="B85" s="98"/>
      <c r="C85" s="89"/>
      <c r="D85" s="42" t="s">
        <v>17</v>
      </c>
      <c r="E85" s="56">
        <f t="shared" si="17"/>
        <v>0</v>
      </c>
      <c r="F85" s="15">
        <v>0</v>
      </c>
      <c r="G85" s="56">
        <v>0</v>
      </c>
      <c r="H85" s="15">
        <v>0</v>
      </c>
      <c r="I85" s="56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</row>
    <row r="86" spans="1:17" ht="15" customHeight="1" x14ac:dyDescent="0.25">
      <c r="A86" s="102" t="s">
        <v>19</v>
      </c>
      <c r="B86" s="103"/>
      <c r="C86" s="64"/>
      <c r="D86" s="45"/>
      <c r="E86" s="56">
        <f t="shared" si="17"/>
        <v>0</v>
      </c>
      <c r="F86" s="15"/>
      <c r="G86" s="56"/>
      <c r="H86" s="15"/>
      <c r="I86" s="56"/>
      <c r="J86" s="15"/>
      <c r="K86" s="15"/>
      <c r="L86" s="15"/>
      <c r="M86" s="15"/>
      <c r="N86" s="15"/>
      <c r="O86" s="15"/>
      <c r="P86" s="15"/>
      <c r="Q86" s="15"/>
    </row>
    <row r="87" spans="1:17" ht="15" customHeight="1" x14ac:dyDescent="0.25">
      <c r="A87" s="93" t="s">
        <v>144</v>
      </c>
      <c r="B87" s="94"/>
      <c r="C87" s="87"/>
      <c r="D87" s="42" t="s">
        <v>13</v>
      </c>
      <c r="E87" s="56">
        <f t="shared" si="17"/>
        <v>49329482.689999998</v>
      </c>
      <c r="F87" s="15">
        <f>SUM(F88:F91)</f>
        <v>7105749.2199999997</v>
      </c>
      <c r="G87" s="56">
        <f t="shared" ref="G87:H87" si="34">SUM(G88:G91)</f>
        <v>8274060.96</v>
      </c>
      <c r="H87" s="15">
        <f t="shared" si="34"/>
        <v>2741806.12</v>
      </c>
      <c r="I87" s="56">
        <f>SUM(I88:I91)</f>
        <v>6104770.5699999994</v>
      </c>
      <c r="J87" s="15">
        <f>SUM(J88:J91)</f>
        <v>6084190.1600000001</v>
      </c>
      <c r="K87" s="15">
        <f>SUM(K88:K91)</f>
        <v>4978583</v>
      </c>
      <c r="L87" s="15">
        <f t="shared" ref="L87:M87" si="35">SUM(L88:L91)</f>
        <v>7020161.3300000001</v>
      </c>
      <c r="M87" s="15">
        <f t="shared" si="35"/>
        <v>7020161.3300000001</v>
      </c>
      <c r="N87" s="15">
        <f>SUM(N88:N91)</f>
        <v>0</v>
      </c>
      <c r="O87" s="15">
        <f t="shared" ref="O87:Q87" si="36">SUM(O88:O91)</f>
        <v>0</v>
      </c>
      <c r="P87" s="15">
        <f>SUM(P88:P91)</f>
        <v>0</v>
      </c>
      <c r="Q87" s="15">
        <f t="shared" si="36"/>
        <v>0</v>
      </c>
    </row>
    <row r="88" spans="1:17" x14ac:dyDescent="0.25">
      <c r="A88" s="95"/>
      <c r="B88" s="96"/>
      <c r="C88" s="88"/>
      <c r="D88" s="42" t="s">
        <v>14</v>
      </c>
      <c r="E88" s="56">
        <f t="shared" si="17"/>
        <v>0</v>
      </c>
      <c r="F88" s="15">
        <v>0</v>
      </c>
      <c r="G88" s="56">
        <v>0</v>
      </c>
      <c r="H88" s="15">
        <v>0</v>
      </c>
      <c r="I88" s="56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</row>
    <row r="89" spans="1:17" ht="22.5" x14ac:dyDescent="0.25">
      <c r="A89" s="95"/>
      <c r="B89" s="96"/>
      <c r="C89" s="88"/>
      <c r="D89" s="42" t="s">
        <v>15</v>
      </c>
      <c r="E89" s="56">
        <f t="shared" si="17"/>
        <v>0</v>
      </c>
      <c r="F89" s="15">
        <v>0</v>
      </c>
      <c r="G89" s="56">
        <v>0</v>
      </c>
      <c r="H89" s="15">
        <v>0</v>
      </c>
      <c r="I89" s="56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</row>
    <row r="90" spans="1:17" ht="15" customHeight="1" x14ac:dyDescent="0.25">
      <c r="A90" s="95"/>
      <c r="B90" s="96"/>
      <c r="C90" s="88"/>
      <c r="D90" s="42" t="s">
        <v>16</v>
      </c>
      <c r="E90" s="56">
        <f t="shared" si="17"/>
        <v>49329482.689999998</v>
      </c>
      <c r="F90" s="15">
        <f>F14+241891.66</f>
        <v>7105749.2199999997</v>
      </c>
      <c r="G90" s="56">
        <v>8274060.96</v>
      </c>
      <c r="H90" s="15">
        <v>2741806.12</v>
      </c>
      <c r="I90" s="56">
        <f>I14+1120875.05</f>
        <v>6104770.5699999994</v>
      </c>
      <c r="J90" s="15">
        <f>J14+534100</f>
        <v>6084190.1600000001</v>
      </c>
      <c r="K90" s="15">
        <f>K14+1180000</f>
        <v>4978583</v>
      </c>
      <c r="L90" s="15">
        <f>L14+1180000</f>
        <v>7020161.3300000001</v>
      </c>
      <c r="M90" s="15">
        <f>M14+1180000</f>
        <v>7020161.3300000001</v>
      </c>
      <c r="N90" s="15">
        <f>N17</f>
        <v>0</v>
      </c>
      <c r="O90" s="15">
        <f>O17</f>
        <v>0</v>
      </c>
      <c r="P90" s="15">
        <f>P17</f>
        <v>0</v>
      </c>
      <c r="Q90" s="15">
        <f>Q17</f>
        <v>0</v>
      </c>
    </row>
    <row r="91" spans="1:17" ht="22.5" x14ac:dyDescent="0.25">
      <c r="A91" s="97"/>
      <c r="B91" s="98"/>
      <c r="C91" s="89"/>
      <c r="D91" s="42" t="s">
        <v>17</v>
      </c>
      <c r="E91" s="56">
        <f t="shared" si="17"/>
        <v>0</v>
      </c>
      <c r="F91" s="15">
        <v>0</v>
      </c>
      <c r="G91" s="56">
        <v>0</v>
      </c>
      <c r="H91" s="15">
        <v>0</v>
      </c>
      <c r="I91" s="56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</row>
    <row r="92" spans="1:17" ht="15" customHeight="1" x14ac:dyDescent="0.25">
      <c r="A92" s="93" t="s">
        <v>143</v>
      </c>
      <c r="B92" s="94"/>
      <c r="C92" s="87"/>
      <c r="D92" s="42" t="s">
        <v>13</v>
      </c>
      <c r="E92" s="56">
        <f t="shared" si="17"/>
        <v>268422292.31</v>
      </c>
      <c r="F92" s="15">
        <f>SUM(F93:F96)</f>
        <v>31270488.73</v>
      </c>
      <c r="G92" s="56">
        <f t="shared" ref="G92:J92" si="37">SUM(G93:G96)</f>
        <v>30501938.559999999</v>
      </c>
      <c r="H92" s="15">
        <f t="shared" si="37"/>
        <v>33518504.920000002</v>
      </c>
      <c r="I92" s="56">
        <f t="shared" si="37"/>
        <v>37761806</v>
      </c>
      <c r="J92" s="15">
        <f t="shared" si="37"/>
        <v>41245203.759999998</v>
      </c>
      <c r="K92" s="15">
        <f>SUM(K93:K96)</f>
        <v>29027398</v>
      </c>
      <c r="L92" s="15">
        <f t="shared" ref="L92:Q92" si="38">SUM(L93:L96)</f>
        <v>33080142.670000002</v>
      </c>
      <c r="M92" s="15">
        <f t="shared" ref="M92" si="39">SUM(M93:M96)</f>
        <v>32016809.670000002</v>
      </c>
      <c r="N92" s="15">
        <f t="shared" si="38"/>
        <v>0</v>
      </c>
      <c r="O92" s="15">
        <f t="shared" si="38"/>
        <v>0</v>
      </c>
      <c r="P92" s="15">
        <f t="shared" si="38"/>
        <v>0</v>
      </c>
      <c r="Q92" s="15">
        <f t="shared" si="38"/>
        <v>0</v>
      </c>
    </row>
    <row r="93" spans="1:17" x14ac:dyDescent="0.25">
      <c r="A93" s="95"/>
      <c r="B93" s="96"/>
      <c r="C93" s="88"/>
      <c r="D93" s="42" t="s">
        <v>14</v>
      </c>
      <c r="E93" s="56">
        <f t="shared" si="17"/>
        <v>0</v>
      </c>
      <c r="F93" s="15">
        <v>0</v>
      </c>
      <c r="G93" s="56">
        <v>0</v>
      </c>
      <c r="H93" s="15">
        <v>0</v>
      </c>
      <c r="I93" s="56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</row>
    <row r="94" spans="1:17" ht="22.5" x14ac:dyDescent="0.25">
      <c r="A94" s="95"/>
      <c r="B94" s="96"/>
      <c r="C94" s="88"/>
      <c r="D94" s="42" t="s">
        <v>15</v>
      </c>
      <c r="E94" s="56">
        <f t="shared" si="17"/>
        <v>0</v>
      </c>
      <c r="F94" s="15">
        <v>0</v>
      </c>
      <c r="G94" s="56">
        <v>0</v>
      </c>
      <c r="H94" s="15">
        <v>0</v>
      </c>
      <c r="I94" s="56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</row>
    <row r="95" spans="1:17" ht="15.75" customHeight="1" x14ac:dyDescent="0.25">
      <c r="A95" s="95"/>
      <c r="B95" s="96"/>
      <c r="C95" s="88"/>
      <c r="D95" s="42" t="s">
        <v>16</v>
      </c>
      <c r="E95" s="56">
        <f t="shared" si="17"/>
        <v>268422292.31</v>
      </c>
      <c r="F95" s="15">
        <v>31270488.73</v>
      </c>
      <c r="G95" s="56">
        <v>30501938.559999999</v>
      </c>
      <c r="H95" s="15">
        <v>33518504.920000002</v>
      </c>
      <c r="I95" s="56">
        <f>38882681.05-1120875.05</f>
        <v>37761806</v>
      </c>
      <c r="J95" s="15">
        <f>J69-534100</f>
        <v>41245203.759999998</v>
      </c>
      <c r="K95" s="15">
        <f>K66-1180000</f>
        <v>29027398</v>
      </c>
      <c r="L95" s="15">
        <f>L66-1180000</f>
        <v>33080142.670000002</v>
      </c>
      <c r="M95" s="15">
        <f>M66-1180000</f>
        <v>32016809.670000002</v>
      </c>
      <c r="N95" s="15">
        <v>0</v>
      </c>
      <c r="O95" s="15">
        <v>0</v>
      </c>
      <c r="P95" s="15">
        <v>0</v>
      </c>
      <c r="Q95" s="15">
        <f>Q54</f>
        <v>0</v>
      </c>
    </row>
    <row r="96" spans="1:17" ht="22.5" x14ac:dyDescent="0.25">
      <c r="A96" s="97"/>
      <c r="B96" s="98"/>
      <c r="C96" s="89"/>
      <c r="D96" s="42" t="s">
        <v>17</v>
      </c>
      <c r="E96" s="56">
        <f t="shared" si="17"/>
        <v>0</v>
      </c>
      <c r="F96" s="15">
        <v>0</v>
      </c>
      <c r="G96" s="56">
        <v>0</v>
      </c>
      <c r="H96" s="15">
        <v>0</v>
      </c>
      <c r="I96" s="56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</row>
    <row r="97" spans="1:17" ht="15" customHeight="1" x14ac:dyDescent="0.25">
      <c r="A97" s="93" t="s">
        <v>142</v>
      </c>
      <c r="B97" s="94"/>
      <c r="C97" s="87"/>
      <c r="D97" s="42" t="s">
        <v>13</v>
      </c>
      <c r="E97" s="56">
        <f t="shared" si="17"/>
        <v>0</v>
      </c>
      <c r="F97" s="15">
        <v>0</v>
      </c>
      <c r="G97" s="56">
        <v>0</v>
      </c>
      <c r="H97" s="15">
        <v>0</v>
      </c>
      <c r="I97" s="56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</row>
    <row r="98" spans="1:17" x14ac:dyDescent="0.25">
      <c r="A98" s="95"/>
      <c r="B98" s="96"/>
      <c r="C98" s="88"/>
      <c r="D98" s="42" t="s">
        <v>14</v>
      </c>
      <c r="E98" s="56">
        <f t="shared" si="17"/>
        <v>0</v>
      </c>
      <c r="F98" s="15">
        <v>0</v>
      </c>
      <c r="G98" s="56">
        <v>0</v>
      </c>
      <c r="H98" s="15">
        <v>0</v>
      </c>
      <c r="I98" s="56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</row>
    <row r="99" spans="1:17" ht="22.5" x14ac:dyDescent="0.25">
      <c r="A99" s="95"/>
      <c r="B99" s="96"/>
      <c r="C99" s="88"/>
      <c r="D99" s="42" t="s">
        <v>15</v>
      </c>
      <c r="E99" s="56">
        <f t="shared" si="17"/>
        <v>0</v>
      </c>
      <c r="F99" s="15">
        <v>0</v>
      </c>
      <c r="G99" s="56">
        <v>0</v>
      </c>
      <c r="H99" s="15">
        <v>0</v>
      </c>
      <c r="I99" s="56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</row>
    <row r="100" spans="1:17" ht="16.5" customHeight="1" x14ac:dyDescent="0.25">
      <c r="A100" s="95"/>
      <c r="B100" s="96"/>
      <c r="C100" s="88"/>
      <c r="D100" s="42" t="s">
        <v>16</v>
      </c>
      <c r="E100" s="56">
        <f t="shared" si="17"/>
        <v>0</v>
      </c>
      <c r="F100" s="15">
        <v>0</v>
      </c>
      <c r="G100" s="56">
        <v>0</v>
      </c>
      <c r="H100" s="15">
        <v>0</v>
      </c>
      <c r="I100" s="56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</row>
    <row r="101" spans="1:17" ht="22.5" x14ac:dyDescent="0.25">
      <c r="A101" s="97"/>
      <c r="B101" s="98"/>
      <c r="C101" s="89"/>
      <c r="D101" s="42" t="s">
        <v>17</v>
      </c>
      <c r="E101" s="56">
        <f t="shared" si="17"/>
        <v>0</v>
      </c>
      <c r="F101" s="15">
        <v>0</v>
      </c>
      <c r="G101" s="56">
        <v>0</v>
      </c>
      <c r="H101" s="15">
        <v>0</v>
      </c>
      <c r="I101" s="56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</row>
    <row r="102" spans="1:17" ht="15" customHeight="1" x14ac:dyDescent="0.25">
      <c r="A102" s="93" t="s">
        <v>141</v>
      </c>
      <c r="B102" s="94"/>
      <c r="C102" s="87"/>
      <c r="D102" s="42" t="s">
        <v>13</v>
      </c>
      <c r="E102" s="56">
        <f t="shared" si="17"/>
        <v>148691484.56999999</v>
      </c>
      <c r="F102" s="15">
        <f>SUM(F103:F106)</f>
        <v>11385125.15</v>
      </c>
      <c r="G102" s="56">
        <f t="shared" ref="G102:J102" si="40">SUM(G103:G106)</f>
        <v>1790492</v>
      </c>
      <c r="H102" s="15">
        <f t="shared" si="40"/>
        <v>4161688.47</v>
      </c>
      <c r="I102" s="56">
        <f t="shared" si="40"/>
        <v>24151600</v>
      </c>
      <c r="J102" s="15">
        <f t="shared" si="40"/>
        <v>35200000</v>
      </c>
      <c r="K102" s="15">
        <f>SUM(K103:K106)</f>
        <v>52847578.950000003</v>
      </c>
      <c r="L102" s="15">
        <f t="shared" ref="L102:Q102" si="41">SUM(L103:L106)</f>
        <v>12770000</v>
      </c>
      <c r="M102" s="15">
        <f t="shared" si="41"/>
        <v>6385000</v>
      </c>
      <c r="N102" s="15">
        <f t="shared" si="41"/>
        <v>0</v>
      </c>
      <c r="O102" s="15">
        <f t="shared" si="41"/>
        <v>0</v>
      </c>
      <c r="P102" s="15">
        <f t="shared" si="41"/>
        <v>0</v>
      </c>
      <c r="Q102" s="15">
        <f t="shared" si="41"/>
        <v>0</v>
      </c>
    </row>
    <row r="103" spans="1:17" x14ac:dyDescent="0.25">
      <c r="A103" s="95"/>
      <c r="B103" s="96"/>
      <c r="C103" s="88"/>
      <c r="D103" s="42" t="s">
        <v>14</v>
      </c>
      <c r="E103" s="56">
        <f t="shared" si="17"/>
        <v>0</v>
      </c>
      <c r="F103" s="15">
        <v>0</v>
      </c>
      <c r="G103" s="56">
        <v>0</v>
      </c>
      <c r="H103" s="15">
        <v>0</v>
      </c>
      <c r="I103" s="56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</row>
    <row r="104" spans="1:17" ht="22.5" x14ac:dyDescent="0.25">
      <c r="A104" s="95"/>
      <c r="B104" s="96"/>
      <c r="C104" s="88"/>
      <c r="D104" s="42" t="s">
        <v>15</v>
      </c>
      <c r="E104" s="56">
        <f t="shared" si="17"/>
        <v>49701900</v>
      </c>
      <c r="F104" s="15">
        <f>F32</f>
        <v>7961700</v>
      </c>
      <c r="G104" s="56">
        <v>0</v>
      </c>
      <c r="H104" s="15">
        <v>0</v>
      </c>
      <c r="I104" s="56">
        <v>0</v>
      </c>
      <c r="J104" s="15">
        <v>0</v>
      </c>
      <c r="K104" s="15">
        <f>K32</f>
        <v>35355200</v>
      </c>
      <c r="L104" s="56">
        <v>6385000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</row>
    <row r="105" spans="1:17" ht="15.75" customHeight="1" x14ac:dyDescent="0.25">
      <c r="A105" s="95"/>
      <c r="B105" s="96"/>
      <c r="C105" s="88"/>
      <c r="D105" s="42" t="s">
        <v>16</v>
      </c>
      <c r="E105" s="56">
        <f t="shared" si="17"/>
        <v>98989584.570000008</v>
      </c>
      <c r="F105" s="15">
        <v>3423425.15</v>
      </c>
      <c r="G105" s="56">
        <f>G48</f>
        <v>1790492</v>
      </c>
      <c r="H105" s="15">
        <v>4161688.47</v>
      </c>
      <c r="I105" s="56">
        <f>I48</f>
        <v>24151600</v>
      </c>
      <c r="J105" s="15">
        <f>J48</f>
        <v>35200000</v>
      </c>
      <c r="K105" s="15">
        <f>K48</f>
        <v>17492378.949999999</v>
      </c>
      <c r="L105" s="15">
        <v>6385000</v>
      </c>
      <c r="M105" s="15">
        <v>6385000</v>
      </c>
      <c r="N105" s="15">
        <f>N48</f>
        <v>0</v>
      </c>
      <c r="O105" s="15">
        <f>O48</f>
        <v>0</v>
      </c>
      <c r="P105" s="15">
        <f>P48</f>
        <v>0</v>
      </c>
      <c r="Q105" s="15">
        <f>Q48</f>
        <v>0</v>
      </c>
    </row>
    <row r="106" spans="1:17" ht="22.5" x14ac:dyDescent="0.25">
      <c r="A106" s="97"/>
      <c r="B106" s="98"/>
      <c r="C106" s="89"/>
      <c r="D106" s="42" t="s">
        <v>17</v>
      </c>
      <c r="E106" s="56">
        <f t="shared" si="17"/>
        <v>0</v>
      </c>
      <c r="F106" s="15">
        <v>0</v>
      </c>
      <c r="G106" s="56">
        <v>0</v>
      </c>
      <c r="H106" s="15">
        <v>0</v>
      </c>
      <c r="I106" s="56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</row>
  </sheetData>
  <mergeCells count="65">
    <mergeCell ref="C19:C23"/>
    <mergeCell ref="A35:A39"/>
    <mergeCell ref="B35:B39"/>
    <mergeCell ref="C35:C39"/>
    <mergeCell ref="C45:C49"/>
    <mergeCell ref="A45:A49"/>
    <mergeCell ref="B45:B49"/>
    <mergeCell ref="B19:B23"/>
    <mergeCell ref="A40:A44"/>
    <mergeCell ref="B40:B44"/>
    <mergeCell ref="C40:C44"/>
    <mergeCell ref="N2:Q2"/>
    <mergeCell ref="O3:Q3"/>
    <mergeCell ref="A8:Q8"/>
    <mergeCell ref="E9:Q9"/>
    <mergeCell ref="F10:Q10"/>
    <mergeCell ref="H2:J2"/>
    <mergeCell ref="H3:J3"/>
    <mergeCell ref="D9:D11"/>
    <mergeCell ref="E10:E11"/>
    <mergeCell ref="H4:J4"/>
    <mergeCell ref="N4:Q4"/>
    <mergeCell ref="B66:B70"/>
    <mergeCell ref="A71:B75"/>
    <mergeCell ref="A66:A70"/>
    <mergeCell ref="C102:C106"/>
    <mergeCell ref="C97:C101"/>
    <mergeCell ref="C92:C96"/>
    <mergeCell ref="A92:B96"/>
    <mergeCell ref="A97:B101"/>
    <mergeCell ref="A102:B106"/>
    <mergeCell ref="C71:C75"/>
    <mergeCell ref="C81:C85"/>
    <mergeCell ref="C76:C80"/>
    <mergeCell ref="A86:B86"/>
    <mergeCell ref="A87:B91"/>
    <mergeCell ref="A76:B80"/>
    <mergeCell ref="A81:B85"/>
    <mergeCell ref="C51:C55"/>
    <mergeCell ref="C87:C91"/>
    <mergeCell ref="C57:C60"/>
    <mergeCell ref="C66:C70"/>
    <mergeCell ref="C61:C65"/>
    <mergeCell ref="A61:A65"/>
    <mergeCell ref="B61:B65"/>
    <mergeCell ref="A51:A55"/>
    <mergeCell ref="B51:B55"/>
    <mergeCell ref="A57:A60"/>
    <mergeCell ref="B57:B60"/>
    <mergeCell ref="A50:Q50"/>
    <mergeCell ref="A30:A34"/>
    <mergeCell ref="B30:B34"/>
    <mergeCell ref="C30:C34"/>
    <mergeCell ref="A9:A11"/>
    <mergeCell ref="B9:B11"/>
    <mergeCell ref="C9:C11"/>
    <mergeCell ref="A25:A29"/>
    <mergeCell ref="B25:B29"/>
    <mergeCell ref="C25:C29"/>
    <mergeCell ref="A13:Q13"/>
    <mergeCell ref="A24:Q24"/>
    <mergeCell ref="A14:A18"/>
    <mergeCell ref="B14:B18"/>
    <mergeCell ref="C14:C18"/>
    <mergeCell ref="A19:A23"/>
  </mergeCells>
  <printOptions horizontalCentered="1"/>
  <pageMargins left="0" right="0" top="0.78740157480314965" bottom="0.39370078740157483" header="0" footer="0"/>
  <pageSetup paperSize="9" scale="54" firstPageNumber="4" fitToHeight="0" orientation="landscape" useFirstPageNumber="1" r:id="rId1"/>
  <headerFooter>
    <oddHeader>&amp;C&amp;"Times New Roman,обычный"
&amp;P</oddHeader>
    <evenHeader>&amp;C5</evenHeader>
  </headerFooter>
  <rowBreaks count="2" manualBreakCount="2">
    <brk id="50" max="16" man="1"/>
    <brk id="6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view="pageBreakPreview" zoomScaleNormal="85" zoomScaleSheetLayoutView="100" workbookViewId="0">
      <selection activeCell="A4" sqref="A4:C8"/>
    </sheetView>
  </sheetViews>
  <sheetFormatPr defaultColWidth="9.140625" defaultRowHeight="15.75" x14ac:dyDescent="0.25"/>
  <cols>
    <col min="1" max="1" width="9.140625" style="11"/>
    <col min="2" max="2" width="85.140625" style="11" customWidth="1"/>
    <col min="3" max="3" width="56.42578125" style="11" customWidth="1"/>
    <col min="4" max="16384" width="9.140625" style="11"/>
  </cols>
  <sheetData>
    <row r="1" spans="1:3" x14ac:dyDescent="0.25">
      <c r="A1" s="6"/>
      <c r="B1" s="6"/>
      <c r="C1" s="27" t="s">
        <v>44</v>
      </c>
    </row>
    <row r="2" spans="1:3" x14ac:dyDescent="0.25">
      <c r="A2" s="6"/>
      <c r="B2" s="6"/>
      <c r="C2" s="6"/>
    </row>
    <row r="3" spans="1:3" ht="31.5" customHeight="1" x14ac:dyDescent="0.25">
      <c r="A3" s="162" t="s">
        <v>137</v>
      </c>
      <c r="B3" s="162"/>
      <c r="C3" s="162"/>
    </row>
    <row r="4" spans="1:3" x14ac:dyDescent="0.25">
      <c r="A4" s="25" t="s">
        <v>20</v>
      </c>
      <c r="B4" s="28" t="s">
        <v>42</v>
      </c>
      <c r="C4" s="28" t="s">
        <v>43</v>
      </c>
    </row>
    <row r="5" spans="1:3" x14ac:dyDescent="0.25">
      <c r="A5" s="26">
        <v>1</v>
      </c>
      <c r="B5" s="26">
        <v>2</v>
      </c>
      <c r="C5" s="26">
        <v>3</v>
      </c>
    </row>
    <row r="6" spans="1:3" s="13" customFormat="1" ht="48.75" customHeight="1" x14ac:dyDescent="0.25">
      <c r="A6" s="25">
        <v>1</v>
      </c>
      <c r="B6" s="2" t="s">
        <v>55</v>
      </c>
      <c r="C6" s="159" t="s">
        <v>52</v>
      </c>
    </row>
    <row r="7" spans="1:3" s="13" customFormat="1" ht="50.25" customHeight="1" x14ac:dyDescent="0.25">
      <c r="A7" s="25">
        <v>2</v>
      </c>
      <c r="B7" s="2" t="s">
        <v>53</v>
      </c>
      <c r="C7" s="160"/>
    </row>
    <row r="8" spans="1:3" s="13" customFormat="1" ht="63" x14ac:dyDescent="0.25">
      <c r="A8" s="25">
        <v>3</v>
      </c>
      <c r="B8" s="2" t="s">
        <v>54</v>
      </c>
      <c r="C8" s="161"/>
    </row>
  </sheetData>
  <mergeCells count="2">
    <mergeCell ref="A3:C3"/>
    <mergeCell ref="C6:C8"/>
  </mergeCells>
  <printOptions horizontalCentered="1"/>
  <pageMargins left="0.31496062992125984" right="0.31496062992125984" top="0.39370078740157483" bottom="0.39370078740157483" header="0" footer="0"/>
  <pageSetup paperSize="9" scale="93" firstPageNumber="15" orientation="landscape" useFirstPageNumber="1" r:id="rId1"/>
  <headerFooter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view="pageBreakPreview" zoomScaleSheetLayoutView="100" workbookViewId="0">
      <selection activeCell="A4" sqref="A4:F6"/>
    </sheetView>
  </sheetViews>
  <sheetFormatPr defaultRowHeight="15" x14ac:dyDescent="0.25"/>
  <cols>
    <col min="1" max="1" width="5.5703125" customWidth="1"/>
    <col min="2" max="2" width="15.7109375" customWidth="1"/>
    <col min="3" max="3" width="12.85546875" customWidth="1"/>
    <col min="4" max="4" width="16.7109375" customWidth="1"/>
    <col min="5" max="5" width="17.42578125" customWidth="1"/>
    <col min="6" max="6" width="24.5703125" customWidth="1"/>
  </cols>
  <sheetData>
    <row r="1" spans="1:6" ht="15.75" x14ac:dyDescent="0.25">
      <c r="A1" s="6"/>
      <c r="B1" s="6"/>
      <c r="C1" s="6"/>
      <c r="D1" s="6"/>
      <c r="F1" s="27" t="s">
        <v>104</v>
      </c>
    </row>
    <row r="2" spans="1:6" ht="15.75" x14ac:dyDescent="0.25">
      <c r="A2" s="6"/>
      <c r="B2" s="6"/>
      <c r="C2" s="6"/>
      <c r="D2" s="6"/>
      <c r="E2" s="6"/>
    </row>
    <row r="3" spans="1:6" ht="27.75" customHeight="1" x14ac:dyDescent="0.25">
      <c r="A3" s="162" t="s">
        <v>121</v>
      </c>
      <c r="B3" s="162"/>
      <c r="C3" s="162"/>
      <c r="D3" s="162"/>
      <c r="E3" s="162"/>
      <c r="F3" s="162"/>
    </row>
    <row r="4" spans="1:6" ht="151.5" customHeight="1" x14ac:dyDescent="0.25">
      <c r="A4" s="32" t="s">
        <v>20</v>
      </c>
      <c r="B4" s="30" t="s">
        <v>105</v>
      </c>
      <c r="C4" s="30" t="s">
        <v>106</v>
      </c>
      <c r="D4" s="30" t="s">
        <v>107</v>
      </c>
      <c r="E4" s="30" t="s">
        <v>108</v>
      </c>
      <c r="F4" s="32" t="s">
        <v>114</v>
      </c>
    </row>
    <row r="5" spans="1:6" ht="15.75" x14ac:dyDescent="0.25">
      <c r="A5" s="26">
        <v>1</v>
      </c>
      <c r="B5" s="26">
        <v>2</v>
      </c>
      <c r="C5" s="33">
        <v>3</v>
      </c>
      <c r="D5" s="33">
        <v>4</v>
      </c>
      <c r="E5" s="33">
        <v>5</v>
      </c>
      <c r="F5" s="33">
        <v>6</v>
      </c>
    </row>
    <row r="6" spans="1:6" ht="15.75" x14ac:dyDescent="0.25">
      <c r="A6" s="29">
        <v>1</v>
      </c>
      <c r="B6" s="30" t="s">
        <v>75</v>
      </c>
      <c r="C6" s="50" t="s">
        <v>75</v>
      </c>
      <c r="D6" s="50" t="s">
        <v>75</v>
      </c>
      <c r="E6" s="50" t="s">
        <v>75</v>
      </c>
      <c r="F6" s="50" t="s">
        <v>75</v>
      </c>
    </row>
    <row r="10" spans="1:6" x14ac:dyDescent="0.25">
      <c r="C10" s="35"/>
    </row>
  </sheetData>
  <mergeCells count="1">
    <mergeCell ref="A3:F3"/>
  </mergeCells>
  <printOptions horizontalCentered="1"/>
  <pageMargins left="0.39370078740157483" right="0.39370078740157483" top="0.39370078740157483" bottom="0.39370078740157483" header="0" footer="0"/>
  <pageSetup paperSize="9" firstPageNumber="16" orientation="portrait" useFirstPageNumber="1" r:id="rId1"/>
  <headerFooter>
    <oddHeader>&amp;C&amp;"Times New Roman,обычный"&amp;P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="130" zoomScaleSheetLayoutView="130" workbookViewId="0">
      <selection activeCell="A4" sqref="A4:F6"/>
    </sheetView>
  </sheetViews>
  <sheetFormatPr defaultRowHeight="15" x14ac:dyDescent="0.25"/>
  <cols>
    <col min="1" max="1" width="5.5703125" customWidth="1"/>
    <col min="2" max="2" width="15.7109375" customWidth="1"/>
    <col min="3" max="3" width="12.85546875" customWidth="1"/>
    <col min="4" max="4" width="16.7109375" customWidth="1"/>
    <col min="5" max="5" width="17.42578125" customWidth="1"/>
    <col min="6" max="6" width="24.5703125" customWidth="1"/>
  </cols>
  <sheetData>
    <row r="1" spans="1:6" ht="15.75" x14ac:dyDescent="0.25">
      <c r="A1" s="6"/>
      <c r="B1" s="6"/>
      <c r="C1" s="6"/>
      <c r="D1" s="6"/>
      <c r="F1" s="34" t="s">
        <v>48</v>
      </c>
    </row>
    <row r="2" spans="1:6" ht="15.75" x14ac:dyDescent="0.25">
      <c r="A2" s="6"/>
      <c r="B2" s="6"/>
      <c r="C2" s="6"/>
      <c r="D2" s="6"/>
      <c r="E2" s="6"/>
    </row>
    <row r="3" spans="1:6" ht="55.5" customHeight="1" x14ac:dyDescent="0.25">
      <c r="A3" s="175" t="s">
        <v>122</v>
      </c>
      <c r="B3" s="175"/>
      <c r="C3" s="175"/>
      <c r="D3" s="175"/>
      <c r="E3" s="175"/>
      <c r="F3" s="175"/>
    </row>
    <row r="4" spans="1:6" ht="141" customHeight="1" x14ac:dyDescent="0.25">
      <c r="A4" s="32" t="s">
        <v>20</v>
      </c>
      <c r="B4" s="32" t="s">
        <v>126</v>
      </c>
      <c r="C4" s="32" t="s">
        <v>123</v>
      </c>
      <c r="D4" s="32" t="s">
        <v>127</v>
      </c>
      <c r="E4" s="32" t="s">
        <v>124</v>
      </c>
      <c r="F4" s="32" t="s">
        <v>125</v>
      </c>
    </row>
    <row r="5" spans="1:6" ht="15.75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</row>
    <row r="6" spans="1:6" ht="15.75" x14ac:dyDescent="0.25">
      <c r="A6" s="31">
        <v>1</v>
      </c>
      <c r="B6" s="32" t="s">
        <v>75</v>
      </c>
      <c r="C6" s="50" t="s">
        <v>75</v>
      </c>
      <c r="D6" s="50" t="s">
        <v>75</v>
      </c>
      <c r="E6" s="50" t="s">
        <v>75</v>
      </c>
      <c r="F6" s="50" t="s">
        <v>75</v>
      </c>
    </row>
    <row r="8" spans="1:6" x14ac:dyDescent="0.25">
      <c r="C8" s="35"/>
    </row>
  </sheetData>
  <mergeCells count="1">
    <mergeCell ref="A3:F3"/>
  </mergeCells>
  <printOptions horizontalCentered="1"/>
  <pageMargins left="0.39370078740157483" right="0.39370078740157483" top="0.39370078740157483" bottom="0.39370078740157483" header="0" footer="0"/>
  <pageSetup paperSize="9" firstPageNumber="17" orientation="portrait" useFirstPageNumber="1" r:id="rId1"/>
  <headerFooter>
    <oddHeader>&amp;C&amp;"Times New Roman,обычный"&amp;P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="115" zoomScaleSheetLayoutView="115" workbookViewId="0">
      <selection activeCell="J23" sqref="J23"/>
    </sheetView>
  </sheetViews>
  <sheetFormatPr defaultRowHeight="15" x14ac:dyDescent="0.25"/>
  <cols>
    <col min="1" max="1" width="5.5703125" customWidth="1"/>
    <col min="2" max="2" width="15.7109375" customWidth="1"/>
    <col min="3" max="3" width="12.85546875" customWidth="1"/>
    <col min="4" max="4" width="16.7109375" customWidth="1"/>
    <col min="5" max="5" width="17.42578125" customWidth="1"/>
    <col min="6" max="6" width="24.5703125" customWidth="1"/>
  </cols>
  <sheetData>
    <row r="1" spans="1:6" ht="15.75" x14ac:dyDescent="0.25">
      <c r="A1" s="6"/>
      <c r="B1" s="6"/>
      <c r="C1" s="6"/>
      <c r="D1" s="6"/>
      <c r="F1" s="37" t="s">
        <v>136</v>
      </c>
    </row>
    <row r="2" spans="1:6" ht="15.75" x14ac:dyDescent="0.25">
      <c r="A2" s="6"/>
      <c r="B2" s="6"/>
      <c r="C2" s="6"/>
      <c r="D2" s="6"/>
      <c r="E2" s="6"/>
    </row>
    <row r="3" spans="1:6" ht="55.5" customHeight="1" x14ac:dyDescent="0.25">
      <c r="A3" s="175" t="s">
        <v>138</v>
      </c>
      <c r="B3" s="175"/>
      <c r="C3" s="175"/>
      <c r="D3" s="175"/>
      <c r="E3" s="175"/>
      <c r="F3" s="175"/>
    </row>
    <row r="4" spans="1:6" ht="100.5" customHeight="1" x14ac:dyDescent="0.25">
      <c r="A4" s="32" t="s">
        <v>20</v>
      </c>
      <c r="B4" s="32" t="s">
        <v>128</v>
      </c>
      <c r="C4" s="32" t="s">
        <v>126</v>
      </c>
      <c r="D4" s="32" t="s">
        <v>129</v>
      </c>
      <c r="E4" s="32" t="s">
        <v>130</v>
      </c>
      <c r="F4" s="32" t="s">
        <v>131</v>
      </c>
    </row>
    <row r="5" spans="1:6" ht="15.75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</row>
    <row r="6" spans="1:6" ht="15.75" x14ac:dyDescent="0.25">
      <c r="A6" s="31">
        <v>1</v>
      </c>
      <c r="B6" s="32" t="s">
        <v>75</v>
      </c>
      <c r="C6" s="50" t="s">
        <v>75</v>
      </c>
      <c r="D6" s="50" t="s">
        <v>75</v>
      </c>
      <c r="E6" s="50" t="s">
        <v>75</v>
      </c>
      <c r="F6" s="50" t="s">
        <v>75</v>
      </c>
    </row>
    <row r="8" spans="1:6" x14ac:dyDescent="0.25">
      <c r="C8" s="35"/>
    </row>
  </sheetData>
  <mergeCells count="1">
    <mergeCell ref="A3:F3"/>
  </mergeCells>
  <printOptions horizontalCentered="1"/>
  <pageMargins left="0.39370078740157483" right="0.39370078740157483" top="0.39370078740157483" bottom="0.39370078740157483" header="0" footer="0"/>
  <pageSetup paperSize="9" firstPageNumber="18" orientation="portrait" useFirstPageNumber="1" r:id="rId1"/>
  <headerFooter>
    <oddHeader>&amp;C&amp;"Times New Roman,обычный"&amp;P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A3" sqref="A3:P3"/>
    </sheetView>
  </sheetViews>
  <sheetFormatPr defaultColWidth="9.140625" defaultRowHeight="15.75" x14ac:dyDescent="0.25"/>
  <cols>
    <col min="1" max="1" width="9.140625" style="11"/>
    <col min="2" max="2" width="13" style="11" customWidth="1"/>
    <col min="3" max="3" width="18.5703125" style="11" customWidth="1"/>
    <col min="4" max="15" width="9.140625" style="11"/>
    <col min="16" max="16" width="17" style="11" customWidth="1"/>
    <col min="17" max="16384" width="9.140625" style="11"/>
  </cols>
  <sheetData>
    <row r="1" spans="1:16" s="6" customFormat="1" x14ac:dyDescent="0.25">
      <c r="P1" s="27" t="s">
        <v>41</v>
      </c>
    </row>
    <row r="2" spans="1:16" s="6" customFormat="1" x14ac:dyDescent="0.25"/>
    <row r="3" spans="1:16" s="6" customFormat="1" ht="37.5" customHeight="1" x14ac:dyDescent="0.25">
      <c r="A3" s="141" t="s">
        <v>83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s="6" customFormat="1" ht="109.5" customHeight="1" x14ac:dyDescent="0.25">
      <c r="A4" s="120" t="s">
        <v>20</v>
      </c>
      <c r="B4" s="143" t="s">
        <v>38</v>
      </c>
      <c r="C4" s="143" t="s">
        <v>39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  <c r="P4" s="143" t="s">
        <v>40</v>
      </c>
    </row>
    <row r="5" spans="1:16" s="6" customFormat="1" x14ac:dyDescent="0.25">
      <c r="A5" s="120"/>
      <c r="B5" s="143"/>
      <c r="C5" s="143"/>
      <c r="D5" s="25" t="s">
        <v>2</v>
      </c>
      <c r="E5" s="25" t="s">
        <v>3</v>
      </c>
      <c r="F5" s="25" t="s">
        <v>4</v>
      </c>
      <c r="G5" s="25" t="s">
        <v>3</v>
      </c>
      <c r="H5" s="25" t="s">
        <v>5</v>
      </c>
      <c r="I5" s="25" t="s">
        <v>6</v>
      </c>
      <c r="J5" s="25" t="s">
        <v>7</v>
      </c>
      <c r="K5" s="25" t="s">
        <v>8</v>
      </c>
      <c r="L5" s="25" t="s">
        <v>9</v>
      </c>
      <c r="M5" s="25" t="s">
        <v>10</v>
      </c>
      <c r="N5" s="25" t="s">
        <v>11</v>
      </c>
      <c r="O5" s="25" t="s">
        <v>12</v>
      </c>
      <c r="P5" s="143"/>
    </row>
    <row r="6" spans="1:16" s="6" customFormat="1" x14ac:dyDescent="0.25">
      <c r="A6" s="26">
        <v>1</v>
      </c>
      <c r="B6" s="26">
        <v>2</v>
      </c>
      <c r="C6" s="26">
        <v>3</v>
      </c>
      <c r="D6" s="26">
        <v>5</v>
      </c>
      <c r="E6" s="26">
        <v>6</v>
      </c>
      <c r="F6" s="26">
        <v>7</v>
      </c>
      <c r="G6" s="26">
        <v>8</v>
      </c>
      <c r="H6" s="26">
        <v>9</v>
      </c>
      <c r="I6" s="26">
        <v>10</v>
      </c>
      <c r="J6" s="26">
        <v>11</v>
      </c>
      <c r="K6" s="26">
        <v>12</v>
      </c>
      <c r="L6" s="26">
        <v>13</v>
      </c>
      <c r="M6" s="26">
        <v>14</v>
      </c>
      <c r="N6" s="26">
        <v>15</v>
      </c>
      <c r="O6" s="26">
        <v>16</v>
      </c>
      <c r="P6" s="26">
        <v>17</v>
      </c>
    </row>
    <row r="7" spans="1:16" s="6" customFormat="1" x14ac:dyDescent="0.25">
      <c r="A7" s="29" t="s">
        <v>75</v>
      </c>
      <c r="B7" s="29" t="s">
        <v>75</v>
      </c>
      <c r="C7" s="29" t="s">
        <v>75</v>
      </c>
      <c r="D7" s="29" t="s">
        <v>75</v>
      </c>
      <c r="E7" s="29" t="s">
        <v>75</v>
      </c>
      <c r="F7" s="29" t="s">
        <v>75</v>
      </c>
      <c r="G7" s="29" t="s">
        <v>75</v>
      </c>
      <c r="H7" s="29" t="s">
        <v>75</v>
      </c>
      <c r="I7" s="29" t="s">
        <v>75</v>
      </c>
      <c r="J7" s="29" t="s">
        <v>75</v>
      </c>
      <c r="K7" s="29" t="s">
        <v>75</v>
      </c>
      <c r="L7" s="29" t="s">
        <v>75</v>
      </c>
      <c r="M7" s="29" t="s">
        <v>75</v>
      </c>
      <c r="N7" s="29" t="s">
        <v>75</v>
      </c>
      <c r="O7" s="29" t="s">
        <v>75</v>
      </c>
      <c r="P7" s="29" t="s">
        <v>75</v>
      </c>
    </row>
    <row r="8" spans="1:16" s="6" customForma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6" customForma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6" customFormat="1" x14ac:dyDescent="0.25"/>
  </sheetData>
  <mergeCells count="6">
    <mergeCell ref="A3:P3"/>
    <mergeCell ref="A4:A5"/>
    <mergeCell ref="B4:B5"/>
    <mergeCell ref="C4:C5"/>
    <mergeCell ref="D4:O4"/>
    <mergeCell ref="P4:P5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="85" zoomScaleNormal="85" workbookViewId="0">
      <selection activeCell="J15" sqref="J15"/>
    </sheetView>
  </sheetViews>
  <sheetFormatPr defaultColWidth="9.140625" defaultRowHeight="15.75" x14ac:dyDescent="0.25"/>
  <cols>
    <col min="1" max="1" width="9.140625" style="11"/>
    <col min="2" max="4" width="27.85546875" style="11" customWidth="1"/>
    <col min="5" max="5" width="48.85546875" style="11" customWidth="1"/>
    <col min="6" max="16384" width="9.140625" style="11"/>
  </cols>
  <sheetData>
    <row r="1" spans="1:5" s="6" customFormat="1" x14ac:dyDescent="0.25">
      <c r="E1" s="27" t="s">
        <v>36</v>
      </c>
    </row>
    <row r="2" spans="1:5" s="6" customFormat="1" ht="34.5" customHeight="1" x14ac:dyDescent="0.25">
      <c r="A2" s="154" t="s">
        <v>74</v>
      </c>
      <c r="B2" s="154"/>
      <c r="C2" s="154"/>
      <c r="D2" s="154"/>
      <c r="E2" s="154"/>
    </row>
    <row r="3" spans="1:5" s="6" customFormat="1" ht="15" customHeight="1" x14ac:dyDescent="0.25">
      <c r="A3" s="155" t="s">
        <v>20</v>
      </c>
      <c r="B3" s="151" t="s">
        <v>33</v>
      </c>
      <c r="C3" s="151"/>
      <c r="D3" s="151"/>
      <c r="E3" s="152" t="s">
        <v>34</v>
      </c>
    </row>
    <row r="4" spans="1:5" s="6" customFormat="1" ht="110.25" x14ac:dyDescent="0.25">
      <c r="A4" s="156"/>
      <c r="B4" s="20" t="s">
        <v>35</v>
      </c>
      <c r="C4" s="20" t="s">
        <v>32</v>
      </c>
      <c r="D4" s="20" t="s">
        <v>51</v>
      </c>
      <c r="E4" s="153"/>
    </row>
    <row r="5" spans="1:5" s="6" customForma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</row>
    <row r="6" spans="1:5" s="6" customFormat="1" ht="15.75" customHeight="1" x14ac:dyDescent="0.25">
      <c r="A6" s="146" t="s">
        <v>90</v>
      </c>
      <c r="B6" s="147"/>
      <c r="C6" s="147"/>
      <c r="D6" s="147"/>
      <c r="E6" s="148"/>
    </row>
    <row r="7" spans="1:5" s="6" customFormat="1" x14ac:dyDescent="0.25">
      <c r="A7" s="149"/>
      <c r="B7" s="141"/>
      <c r="C7" s="141"/>
      <c r="D7" s="141"/>
      <c r="E7" s="150"/>
    </row>
    <row r="8" spans="1:5" s="6" customFormat="1" x14ac:dyDescent="0.25">
      <c r="A8" s="121" t="s">
        <v>89</v>
      </c>
      <c r="B8" s="121"/>
      <c r="C8" s="121"/>
      <c r="D8" s="121"/>
      <c r="E8" s="121"/>
    </row>
    <row r="9" spans="1:5" s="6" customFormat="1" x14ac:dyDescent="0.25">
      <c r="A9" s="121" t="s">
        <v>80</v>
      </c>
      <c r="B9" s="121"/>
      <c r="C9" s="121"/>
      <c r="D9" s="121"/>
      <c r="E9" s="121"/>
    </row>
    <row r="10" spans="1:5" s="6" customFormat="1" ht="47.25" x14ac:dyDescent="0.25">
      <c r="A10" s="19" t="s">
        <v>18</v>
      </c>
      <c r="B10" s="4" t="s">
        <v>76</v>
      </c>
      <c r="C10" s="8"/>
      <c r="D10" s="8"/>
      <c r="E10" s="4" t="s">
        <v>56</v>
      </c>
    </row>
    <row r="11" spans="1:5" s="6" customFormat="1" x14ac:dyDescent="0.25">
      <c r="A11" s="146" t="s">
        <v>90</v>
      </c>
      <c r="B11" s="147"/>
      <c r="C11" s="147"/>
      <c r="D11" s="147"/>
      <c r="E11" s="148"/>
    </row>
    <row r="12" spans="1:5" s="6" customFormat="1" x14ac:dyDescent="0.25">
      <c r="A12" s="149"/>
      <c r="B12" s="141"/>
      <c r="C12" s="141"/>
      <c r="D12" s="141"/>
      <c r="E12" s="150"/>
    </row>
    <row r="13" spans="1:5" s="6" customFormat="1" ht="15.75" customHeight="1" x14ac:dyDescent="0.25">
      <c r="A13" s="146" t="s">
        <v>77</v>
      </c>
      <c r="B13" s="147"/>
      <c r="C13" s="147"/>
      <c r="D13" s="147"/>
      <c r="E13" s="148"/>
    </row>
    <row r="14" spans="1:5" s="6" customFormat="1" x14ac:dyDescent="0.25">
      <c r="A14" s="149"/>
      <c r="B14" s="141"/>
      <c r="C14" s="141"/>
      <c r="D14" s="141"/>
      <c r="E14" s="150"/>
    </row>
    <row r="15" spans="1:5" s="6" customFormat="1" x14ac:dyDescent="0.25">
      <c r="A15" s="146" t="s">
        <v>78</v>
      </c>
      <c r="B15" s="147"/>
      <c r="C15" s="147"/>
      <c r="D15" s="147"/>
      <c r="E15" s="148"/>
    </row>
    <row r="16" spans="1:5" s="6" customFormat="1" x14ac:dyDescent="0.25">
      <c r="A16" s="149"/>
      <c r="B16" s="141"/>
      <c r="C16" s="141"/>
      <c r="D16" s="141"/>
      <c r="E16" s="150"/>
    </row>
    <row r="17" spans="1:5" s="6" customFormat="1" ht="110.25" x14ac:dyDescent="0.25">
      <c r="A17" s="19" t="s">
        <v>50</v>
      </c>
      <c r="B17" s="4" t="s">
        <v>79</v>
      </c>
      <c r="C17" s="3"/>
      <c r="D17" s="3"/>
      <c r="E17" s="30" t="s">
        <v>57</v>
      </c>
    </row>
    <row r="18" spans="1:5" s="6" customFormat="1" x14ac:dyDescent="0.25">
      <c r="A18" s="146" t="s">
        <v>90</v>
      </c>
      <c r="B18" s="147"/>
      <c r="C18" s="147"/>
      <c r="D18" s="147"/>
      <c r="E18" s="148"/>
    </row>
    <row r="19" spans="1:5" s="6" customFormat="1" x14ac:dyDescent="0.25">
      <c r="A19" s="149"/>
      <c r="B19" s="141"/>
      <c r="C19" s="141"/>
      <c r="D19" s="141"/>
      <c r="E19" s="150"/>
    </row>
    <row r="20" spans="1:5" s="6" customFormat="1" x14ac:dyDescent="0.25">
      <c r="A20" s="146" t="s">
        <v>81</v>
      </c>
      <c r="B20" s="147"/>
      <c r="C20" s="147"/>
      <c r="D20" s="147"/>
      <c r="E20" s="148"/>
    </row>
    <row r="21" spans="1:5" x14ac:dyDescent="0.25">
      <c r="A21" s="149"/>
      <c r="B21" s="141"/>
      <c r="C21" s="141"/>
      <c r="D21" s="141"/>
      <c r="E21" s="150"/>
    </row>
    <row r="22" spans="1:5" x14ac:dyDescent="0.25">
      <c r="A22" s="146" t="s">
        <v>92</v>
      </c>
      <c r="B22" s="147"/>
      <c r="C22" s="147"/>
      <c r="D22" s="147"/>
      <c r="E22" s="148"/>
    </row>
    <row r="23" spans="1:5" x14ac:dyDescent="0.25">
      <c r="A23" s="149"/>
      <c r="B23" s="141"/>
      <c r="C23" s="141"/>
      <c r="D23" s="141"/>
      <c r="E23" s="150"/>
    </row>
    <row r="24" spans="1:5" ht="126" x14ac:dyDescent="0.25">
      <c r="A24" s="19" t="s">
        <v>91</v>
      </c>
      <c r="B24" s="4" t="s">
        <v>82</v>
      </c>
      <c r="C24" s="3"/>
      <c r="D24" s="3"/>
      <c r="E24" s="30" t="s">
        <v>58</v>
      </c>
    </row>
    <row r="25" spans="1:5" x14ac:dyDescent="0.25">
      <c r="A25" s="10"/>
    </row>
    <row r="26" spans="1:5" x14ac:dyDescent="0.25">
      <c r="A26" s="10"/>
    </row>
    <row r="27" spans="1:5" x14ac:dyDescent="0.25">
      <c r="A27" s="10"/>
    </row>
    <row r="28" spans="1:5" x14ac:dyDescent="0.25">
      <c r="A28" s="10"/>
    </row>
    <row r="29" spans="1:5" x14ac:dyDescent="0.25">
      <c r="A29" s="10"/>
    </row>
    <row r="30" spans="1:5" x14ac:dyDescent="0.25">
      <c r="A30" s="10"/>
    </row>
    <row r="31" spans="1:5" x14ac:dyDescent="0.25">
      <c r="A31" s="10"/>
    </row>
    <row r="32" spans="1:5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</sheetData>
  <mergeCells count="13">
    <mergeCell ref="A8:E8"/>
    <mergeCell ref="A2:E2"/>
    <mergeCell ref="A3:A4"/>
    <mergeCell ref="B3:D3"/>
    <mergeCell ref="E3:E4"/>
    <mergeCell ref="A6:E7"/>
    <mergeCell ref="A22:E23"/>
    <mergeCell ref="A9:E9"/>
    <mergeCell ref="A11:E12"/>
    <mergeCell ref="A13:E14"/>
    <mergeCell ref="A15:E16"/>
    <mergeCell ref="A18:E19"/>
    <mergeCell ref="A20:E21"/>
  </mergeCells>
  <pageMargins left="0.17" right="0.17" top="0.74803149606299213" bottom="0.74803149606299213" header="0.31496062992125984" footer="0.31496062992125984"/>
  <pageSetup paperSize="9" scale="71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opLeftCell="A28" zoomScale="85" zoomScaleNormal="85" workbookViewId="0">
      <selection activeCell="I29" sqref="I29"/>
    </sheetView>
  </sheetViews>
  <sheetFormatPr defaultRowHeight="15" x14ac:dyDescent="0.25"/>
  <cols>
    <col min="2" max="2" width="19.28515625" customWidth="1"/>
    <col min="3" max="3" width="15.85546875" customWidth="1"/>
    <col min="4" max="4" width="11.28515625" customWidth="1"/>
    <col min="7" max="7" width="25.140625" customWidth="1"/>
  </cols>
  <sheetData>
    <row r="1" spans="1:20" s="6" customFormat="1" ht="15.75" x14ac:dyDescent="0.25">
      <c r="S1" s="122" t="s">
        <v>37</v>
      </c>
      <c r="T1" s="122"/>
    </row>
    <row r="2" spans="1:20" s="6" customFormat="1" ht="15.75" x14ac:dyDescent="0.25"/>
    <row r="3" spans="1:20" s="6" customFormat="1" ht="45.75" customHeight="1" x14ac:dyDescent="0.25">
      <c r="A3" s="141" t="s">
        <v>73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1:20" s="6" customFormat="1" ht="60" customHeight="1" x14ac:dyDescent="0.25">
      <c r="A4" s="144" t="s">
        <v>20</v>
      </c>
      <c r="B4" s="145" t="s">
        <v>21</v>
      </c>
      <c r="C4" s="145" t="s">
        <v>22</v>
      </c>
      <c r="D4" s="145" t="s">
        <v>23</v>
      </c>
      <c r="E4" s="145" t="s">
        <v>24</v>
      </c>
      <c r="F4" s="145" t="s">
        <v>25</v>
      </c>
      <c r="G4" s="145" t="s">
        <v>0</v>
      </c>
      <c r="H4" s="144" t="s">
        <v>26</v>
      </c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5" spans="1:20" s="6" customFormat="1" ht="15.75" x14ac:dyDescent="0.25">
      <c r="A5" s="144"/>
      <c r="B5" s="145"/>
      <c r="C5" s="145"/>
      <c r="D5" s="145"/>
      <c r="E5" s="145"/>
      <c r="F5" s="145"/>
      <c r="G5" s="145"/>
      <c r="H5" s="3" t="s">
        <v>13</v>
      </c>
      <c r="I5" s="1" t="s">
        <v>2</v>
      </c>
      <c r="J5" s="1" t="s">
        <v>3</v>
      </c>
      <c r="K5" s="1" t="s">
        <v>4</v>
      </c>
      <c r="L5" s="1" t="s">
        <v>3</v>
      </c>
      <c r="M5" s="1" t="s">
        <v>5</v>
      </c>
      <c r="N5" s="1" t="s">
        <v>6</v>
      </c>
      <c r="O5" s="1" t="s">
        <v>7</v>
      </c>
      <c r="P5" s="1" t="s">
        <v>8</v>
      </c>
      <c r="Q5" s="1" t="s">
        <v>9</v>
      </c>
      <c r="R5" s="1" t="s">
        <v>10</v>
      </c>
      <c r="S5" s="1" t="s">
        <v>11</v>
      </c>
      <c r="T5" s="1" t="s">
        <v>12</v>
      </c>
    </row>
    <row r="6" spans="1:20" s="6" customFormat="1" ht="23.25" customHeigh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</row>
    <row r="7" spans="1:20" s="6" customFormat="1" ht="47.25" customHeight="1" x14ac:dyDescent="0.25">
      <c r="A7" s="142" t="s">
        <v>87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</row>
    <row r="8" spans="1:20" s="6" customFormat="1" ht="33.75" customHeight="1" x14ac:dyDescent="0.25">
      <c r="A8" s="120">
        <v>1</v>
      </c>
      <c r="B8" s="120" t="s">
        <v>27</v>
      </c>
      <c r="C8" s="143" t="s">
        <v>85</v>
      </c>
      <c r="D8" s="120" t="s">
        <v>75</v>
      </c>
      <c r="E8" s="120" t="s">
        <v>75</v>
      </c>
      <c r="F8" s="120" t="s">
        <v>75</v>
      </c>
      <c r="G8" s="8" t="s">
        <v>13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</row>
    <row r="9" spans="1:20" s="6" customFormat="1" ht="33.75" customHeight="1" x14ac:dyDescent="0.25">
      <c r="A9" s="120"/>
      <c r="B9" s="120"/>
      <c r="C9" s="143"/>
      <c r="D9" s="120"/>
      <c r="E9" s="120"/>
      <c r="F9" s="120"/>
      <c r="G9" s="4" t="s">
        <v>14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75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</row>
    <row r="10" spans="1:20" s="6" customFormat="1" ht="33.75" customHeight="1" x14ac:dyDescent="0.25">
      <c r="A10" s="120"/>
      <c r="B10" s="120"/>
      <c r="C10" s="143"/>
      <c r="D10" s="120"/>
      <c r="E10" s="120"/>
      <c r="F10" s="120"/>
      <c r="G10" s="4" t="s">
        <v>15</v>
      </c>
      <c r="H10" s="3" t="s">
        <v>75</v>
      </c>
      <c r="I10" s="3" t="s">
        <v>75</v>
      </c>
      <c r="J10" s="3" t="s">
        <v>75</v>
      </c>
      <c r="K10" s="3" t="s">
        <v>75</v>
      </c>
      <c r="L10" s="3" t="s">
        <v>75</v>
      </c>
      <c r="M10" s="3" t="s">
        <v>75</v>
      </c>
      <c r="N10" s="3" t="s">
        <v>75</v>
      </c>
      <c r="O10" s="3" t="s">
        <v>75</v>
      </c>
      <c r="P10" s="3" t="s">
        <v>75</v>
      </c>
      <c r="Q10" s="3" t="s">
        <v>75</v>
      </c>
      <c r="R10" s="3" t="s">
        <v>75</v>
      </c>
      <c r="S10" s="3" t="s">
        <v>75</v>
      </c>
      <c r="T10" s="3" t="s">
        <v>75</v>
      </c>
    </row>
    <row r="11" spans="1:20" s="6" customFormat="1" ht="33.75" customHeight="1" x14ac:dyDescent="0.25">
      <c r="A11" s="120"/>
      <c r="B11" s="120"/>
      <c r="C11" s="143"/>
      <c r="D11" s="120"/>
      <c r="E11" s="120"/>
      <c r="F11" s="120"/>
      <c r="G11" s="4" t="s">
        <v>16</v>
      </c>
      <c r="H11" s="3" t="s">
        <v>75</v>
      </c>
      <c r="I11" s="3" t="s">
        <v>75</v>
      </c>
      <c r="J11" s="3" t="s">
        <v>75</v>
      </c>
      <c r="K11" s="3" t="s">
        <v>75</v>
      </c>
      <c r="L11" s="3" t="s">
        <v>75</v>
      </c>
      <c r="M11" s="3" t="s">
        <v>75</v>
      </c>
      <c r="N11" s="3" t="s">
        <v>75</v>
      </c>
      <c r="O11" s="3" t="s">
        <v>75</v>
      </c>
      <c r="P11" s="3" t="s">
        <v>75</v>
      </c>
      <c r="Q11" s="3" t="s">
        <v>75</v>
      </c>
      <c r="R11" s="3" t="s">
        <v>75</v>
      </c>
      <c r="S11" s="3" t="s">
        <v>75</v>
      </c>
      <c r="T11" s="3" t="s">
        <v>75</v>
      </c>
    </row>
    <row r="12" spans="1:20" s="6" customFormat="1" ht="33.75" customHeight="1" x14ac:dyDescent="0.25">
      <c r="A12" s="120"/>
      <c r="B12" s="120"/>
      <c r="C12" s="143"/>
      <c r="D12" s="120"/>
      <c r="E12" s="120"/>
      <c r="F12" s="120"/>
      <c r="G12" s="4" t="s">
        <v>17</v>
      </c>
      <c r="H12" s="3" t="s">
        <v>75</v>
      </c>
      <c r="I12" s="3" t="s">
        <v>75</v>
      </c>
      <c r="J12" s="3" t="s">
        <v>75</v>
      </c>
      <c r="K12" s="3" t="s">
        <v>75</v>
      </c>
      <c r="L12" s="3" t="s">
        <v>75</v>
      </c>
      <c r="M12" s="3" t="s">
        <v>75</v>
      </c>
      <c r="N12" s="3" t="s">
        <v>75</v>
      </c>
      <c r="O12" s="3" t="s">
        <v>75</v>
      </c>
      <c r="P12" s="3" t="s">
        <v>75</v>
      </c>
      <c r="Q12" s="3" t="s">
        <v>75</v>
      </c>
      <c r="R12" s="3" t="s">
        <v>75</v>
      </c>
      <c r="S12" s="3" t="s">
        <v>75</v>
      </c>
      <c r="T12" s="3" t="s">
        <v>75</v>
      </c>
    </row>
    <row r="13" spans="1:20" s="6" customFormat="1" ht="33.75" customHeight="1" x14ac:dyDescent="0.25">
      <c r="A13" s="120"/>
      <c r="B13" s="132" t="s">
        <v>28</v>
      </c>
      <c r="C13" s="133"/>
      <c r="D13" s="133"/>
      <c r="E13" s="134"/>
      <c r="F13" s="120"/>
      <c r="G13" s="8" t="s">
        <v>13</v>
      </c>
      <c r="H13" s="3" t="s">
        <v>75</v>
      </c>
      <c r="I13" s="3" t="s">
        <v>75</v>
      </c>
      <c r="J13" s="3" t="s">
        <v>75</v>
      </c>
      <c r="K13" s="3" t="s">
        <v>75</v>
      </c>
      <c r="L13" s="3" t="s">
        <v>75</v>
      </c>
      <c r="M13" s="3" t="s">
        <v>75</v>
      </c>
      <c r="N13" s="3" t="s">
        <v>75</v>
      </c>
      <c r="O13" s="3" t="s">
        <v>75</v>
      </c>
      <c r="P13" s="3" t="s">
        <v>75</v>
      </c>
      <c r="Q13" s="3" t="s">
        <v>75</v>
      </c>
      <c r="R13" s="3" t="s">
        <v>75</v>
      </c>
      <c r="S13" s="3" t="s">
        <v>75</v>
      </c>
      <c r="T13" s="3" t="s">
        <v>75</v>
      </c>
    </row>
    <row r="14" spans="1:20" s="6" customFormat="1" ht="33.75" customHeight="1" x14ac:dyDescent="0.25">
      <c r="A14" s="120"/>
      <c r="B14" s="135"/>
      <c r="C14" s="136"/>
      <c r="D14" s="136"/>
      <c r="E14" s="137"/>
      <c r="F14" s="120"/>
      <c r="G14" s="4" t="s">
        <v>14</v>
      </c>
      <c r="H14" s="3" t="s">
        <v>75</v>
      </c>
      <c r="I14" s="3" t="s">
        <v>75</v>
      </c>
      <c r="J14" s="3" t="s">
        <v>75</v>
      </c>
      <c r="K14" s="3" t="s">
        <v>75</v>
      </c>
      <c r="L14" s="3" t="s">
        <v>75</v>
      </c>
      <c r="M14" s="3" t="s">
        <v>75</v>
      </c>
      <c r="N14" s="3" t="s">
        <v>75</v>
      </c>
      <c r="O14" s="3" t="s">
        <v>75</v>
      </c>
      <c r="P14" s="3" t="s">
        <v>75</v>
      </c>
      <c r="Q14" s="3" t="s">
        <v>75</v>
      </c>
      <c r="R14" s="3" t="s">
        <v>75</v>
      </c>
      <c r="S14" s="3" t="s">
        <v>75</v>
      </c>
      <c r="T14" s="3" t="s">
        <v>75</v>
      </c>
    </row>
    <row r="15" spans="1:20" s="6" customFormat="1" ht="33.75" customHeight="1" x14ac:dyDescent="0.25">
      <c r="A15" s="120"/>
      <c r="B15" s="135"/>
      <c r="C15" s="136"/>
      <c r="D15" s="136"/>
      <c r="E15" s="137"/>
      <c r="F15" s="120"/>
      <c r="G15" s="4" t="s">
        <v>15</v>
      </c>
      <c r="H15" s="3" t="s">
        <v>75</v>
      </c>
      <c r="I15" s="3" t="s">
        <v>75</v>
      </c>
      <c r="J15" s="3" t="s">
        <v>75</v>
      </c>
      <c r="K15" s="3" t="s">
        <v>75</v>
      </c>
      <c r="L15" s="3" t="s">
        <v>75</v>
      </c>
      <c r="M15" s="3" t="s">
        <v>75</v>
      </c>
      <c r="N15" s="3" t="s">
        <v>75</v>
      </c>
      <c r="O15" s="3" t="s">
        <v>75</v>
      </c>
      <c r="P15" s="3" t="s">
        <v>75</v>
      </c>
      <c r="Q15" s="3" t="s">
        <v>75</v>
      </c>
      <c r="R15" s="3" t="s">
        <v>75</v>
      </c>
      <c r="S15" s="3" t="s">
        <v>75</v>
      </c>
      <c r="T15" s="3" t="s">
        <v>75</v>
      </c>
    </row>
    <row r="16" spans="1:20" s="6" customFormat="1" ht="33.75" customHeight="1" x14ac:dyDescent="0.25">
      <c r="A16" s="120"/>
      <c r="B16" s="135"/>
      <c r="C16" s="136"/>
      <c r="D16" s="136"/>
      <c r="E16" s="137"/>
      <c r="F16" s="120"/>
      <c r="G16" s="4" t="s">
        <v>16</v>
      </c>
      <c r="H16" s="3" t="s">
        <v>75</v>
      </c>
      <c r="I16" s="3" t="s">
        <v>75</v>
      </c>
      <c r="J16" s="3" t="s">
        <v>75</v>
      </c>
      <c r="K16" s="3" t="s">
        <v>75</v>
      </c>
      <c r="L16" s="3" t="s">
        <v>75</v>
      </c>
      <c r="M16" s="3" t="s">
        <v>75</v>
      </c>
      <c r="N16" s="3" t="s">
        <v>75</v>
      </c>
      <c r="O16" s="3" t="s">
        <v>75</v>
      </c>
      <c r="P16" s="3" t="s">
        <v>75</v>
      </c>
      <c r="Q16" s="3" t="s">
        <v>75</v>
      </c>
      <c r="R16" s="3" t="s">
        <v>75</v>
      </c>
      <c r="S16" s="3" t="s">
        <v>75</v>
      </c>
      <c r="T16" s="3" t="s">
        <v>75</v>
      </c>
    </row>
    <row r="17" spans="1:20" s="6" customFormat="1" ht="33.75" customHeight="1" x14ac:dyDescent="0.25">
      <c r="A17" s="120"/>
      <c r="B17" s="138"/>
      <c r="C17" s="139"/>
      <c r="D17" s="139"/>
      <c r="E17" s="140"/>
      <c r="F17" s="120"/>
      <c r="G17" s="4" t="s">
        <v>17</v>
      </c>
      <c r="H17" s="3" t="s">
        <v>75</v>
      </c>
      <c r="I17" s="3" t="s">
        <v>75</v>
      </c>
      <c r="J17" s="3" t="s">
        <v>75</v>
      </c>
      <c r="K17" s="3" t="s">
        <v>75</v>
      </c>
      <c r="L17" s="3" t="s">
        <v>75</v>
      </c>
      <c r="M17" s="3" t="s">
        <v>75</v>
      </c>
      <c r="N17" s="3" t="s">
        <v>75</v>
      </c>
      <c r="O17" s="3" t="s">
        <v>75</v>
      </c>
      <c r="P17" s="3" t="s">
        <v>75</v>
      </c>
      <c r="Q17" s="3" t="s">
        <v>75</v>
      </c>
      <c r="R17" s="3" t="s">
        <v>75</v>
      </c>
      <c r="S17" s="3" t="s">
        <v>75</v>
      </c>
      <c r="T17" s="3" t="s">
        <v>75</v>
      </c>
    </row>
    <row r="18" spans="1:20" s="6" customFormat="1" ht="33.75" customHeight="1" x14ac:dyDescent="0.25">
      <c r="A18" s="132" t="s">
        <v>29</v>
      </c>
      <c r="B18" s="133"/>
      <c r="C18" s="133"/>
      <c r="D18" s="133"/>
      <c r="E18" s="134"/>
      <c r="F18" s="120"/>
      <c r="G18" s="8" t="s">
        <v>13</v>
      </c>
      <c r="H18" s="3" t="s">
        <v>75</v>
      </c>
      <c r="I18" s="3" t="s">
        <v>75</v>
      </c>
      <c r="J18" s="3" t="s">
        <v>75</v>
      </c>
      <c r="K18" s="3" t="s">
        <v>75</v>
      </c>
      <c r="L18" s="3" t="s">
        <v>75</v>
      </c>
      <c r="M18" s="3" t="s">
        <v>75</v>
      </c>
      <c r="N18" s="3" t="s">
        <v>75</v>
      </c>
      <c r="O18" s="3" t="s">
        <v>75</v>
      </c>
      <c r="P18" s="3" t="s">
        <v>75</v>
      </c>
      <c r="Q18" s="3" t="s">
        <v>75</v>
      </c>
      <c r="R18" s="3" t="s">
        <v>75</v>
      </c>
      <c r="S18" s="3" t="s">
        <v>75</v>
      </c>
      <c r="T18" s="3" t="s">
        <v>75</v>
      </c>
    </row>
    <row r="19" spans="1:20" s="6" customFormat="1" ht="33.75" customHeight="1" x14ac:dyDescent="0.25">
      <c r="A19" s="135"/>
      <c r="B19" s="136"/>
      <c r="C19" s="136"/>
      <c r="D19" s="136"/>
      <c r="E19" s="137"/>
      <c r="F19" s="120"/>
      <c r="G19" s="4" t="s">
        <v>14</v>
      </c>
      <c r="H19" s="3" t="s">
        <v>75</v>
      </c>
      <c r="I19" s="3" t="s">
        <v>75</v>
      </c>
      <c r="J19" s="3" t="s">
        <v>75</v>
      </c>
      <c r="K19" s="3" t="s">
        <v>75</v>
      </c>
      <c r="L19" s="3" t="s">
        <v>75</v>
      </c>
      <c r="M19" s="3" t="s">
        <v>75</v>
      </c>
      <c r="N19" s="3" t="s">
        <v>75</v>
      </c>
      <c r="O19" s="3" t="s">
        <v>75</v>
      </c>
      <c r="P19" s="3" t="s">
        <v>75</v>
      </c>
      <c r="Q19" s="3" t="s">
        <v>75</v>
      </c>
      <c r="R19" s="3" t="s">
        <v>75</v>
      </c>
      <c r="S19" s="3" t="s">
        <v>75</v>
      </c>
      <c r="T19" s="3" t="s">
        <v>75</v>
      </c>
    </row>
    <row r="20" spans="1:20" s="6" customFormat="1" ht="33.75" customHeight="1" x14ac:dyDescent="0.25">
      <c r="A20" s="135"/>
      <c r="B20" s="136"/>
      <c r="C20" s="136"/>
      <c r="D20" s="136"/>
      <c r="E20" s="137"/>
      <c r="F20" s="120"/>
      <c r="G20" s="4" t="s">
        <v>15</v>
      </c>
      <c r="H20" s="3" t="s">
        <v>75</v>
      </c>
      <c r="I20" s="3" t="s">
        <v>75</v>
      </c>
      <c r="J20" s="3" t="s">
        <v>75</v>
      </c>
      <c r="K20" s="3" t="s">
        <v>75</v>
      </c>
      <c r="L20" s="3" t="s">
        <v>75</v>
      </c>
      <c r="M20" s="3" t="s">
        <v>75</v>
      </c>
      <c r="N20" s="3" t="s">
        <v>75</v>
      </c>
      <c r="O20" s="3" t="s">
        <v>75</v>
      </c>
      <c r="P20" s="3" t="s">
        <v>75</v>
      </c>
      <c r="Q20" s="3" t="s">
        <v>75</v>
      </c>
      <c r="R20" s="3" t="s">
        <v>75</v>
      </c>
      <c r="S20" s="3" t="s">
        <v>75</v>
      </c>
      <c r="T20" s="3" t="s">
        <v>75</v>
      </c>
    </row>
    <row r="21" spans="1:20" s="6" customFormat="1" ht="33.75" customHeight="1" x14ac:dyDescent="0.25">
      <c r="A21" s="135"/>
      <c r="B21" s="136"/>
      <c r="C21" s="136"/>
      <c r="D21" s="136"/>
      <c r="E21" s="137"/>
      <c r="F21" s="120"/>
      <c r="G21" s="4" t="s">
        <v>16</v>
      </c>
      <c r="H21" s="3" t="s">
        <v>75</v>
      </c>
      <c r="I21" s="3" t="s">
        <v>75</v>
      </c>
      <c r="J21" s="3" t="s">
        <v>75</v>
      </c>
      <c r="K21" s="3" t="s">
        <v>75</v>
      </c>
      <c r="L21" s="3" t="s">
        <v>75</v>
      </c>
      <c r="M21" s="3" t="s">
        <v>75</v>
      </c>
      <c r="N21" s="3" t="s">
        <v>75</v>
      </c>
      <c r="O21" s="3" t="s">
        <v>75</v>
      </c>
      <c r="P21" s="3" t="s">
        <v>75</v>
      </c>
      <c r="Q21" s="3" t="s">
        <v>75</v>
      </c>
      <c r="R21" s="3" t="s">
        <v>75</v>
      </c>
      <c r="S21" s="3" t="s">
        <v>75</v>
      </c>
      <c r="T21" s="3" t="s">
        <v>75</v>
      </c>
    </row>
    <row r="22" spans="1:20" s="6" customFormat="1" ht="33.75" customHeight="1" x14ac:dyDescent="0.25">
      <c r="A22" s="138"/>
      <c r="B22" s="139"/>
      <c r="C22" s="139"/>
      <c r="D22" s="139"/>
      <c r="E22" s="140"/>
      <c r="F22" s="120"/>
      <c r="G22" s="4" t="s">
        <v>17</v>
      </c>
      <c r="H22" s="3" t="s">
        <v>75</v>
      </c>
      <c r="I22" s="3" t="s">
        <v>75</v>
      </c>
      <c r="J22" s="3" t="s">
        <v>75</v>
      </c>
      <c r="K22" s="3" t="s">
        <v>75</v>
      </c>
      <c r="L22" s="3" t="s">
        <v>75</v>
      </c>
      <c r="M22" s="3" t="s">
        <v>75</v>
      </c>
      <c r="N22" s="3" t="s">
        <v>75</v>
      </c>
      <c r="O22" s="3" t="s">
        <v>75</v>
      </c>
      <c r="P22" s="3" t="s">
        <v>75</v>
      </c>
      <c r="Q22" s="3" t="s">
        <v>75</v>
      </c>
      <c r="R22" s="3" t="s">
        <v>75</v>
      </c>
      <c r="S22" s="3" t="s">
        <v>75</v>
      </c>
      <c r="T22" s="3" t="s">
        <v>75</v>
      </c>
    </row>
    <row r="23" spans="1:20" s="6" customFormat="1" ht="19.5" customHeight="1" x14ac:dyDescent="0.25">
      <c r="A23" s="121" t="s">
        <v>88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</row>
    <row r="24" spans="1:20" s="6" customFormat="1" ht="33.75" customHeight="1" x14ac:dyDescent="0.25">
      <c r="A24" s="120">
        <v>1</v>
      </c>
      <c r="B24" s="120" t="s">
        <v>30</v>
      </c>
      <c r="C24" s="120" t="s">
        <v>75</v>
      </c>
      <c r="D24" s="120" t="s">
        <v>75</v>
      </c>
      <c r="E24" s="120" t="s">
        <v>75</v>
      </c>
      <c r="F24" s="120" t="s">
        <v>75</v>
      </c>
      <c r="G24" s="8" t="s">
        <v>13</v>
      </c>
      <c r="H24" s="3" t="s">
        <v>75</v>
      </c>
      <c r="I24" s="3" t="s">
        <v>75</v>
      </c>
      <c r="J24" s="3" t="s">
        <v>75</v>
      </c>
      <c r="K24" s="3" t="s">
        <v>75</v>
      </c>
      <c r="L24" s="3" t="s">
        <v>75</v>
      </c>
      <c r="M24" s="3" t="s">
        <v>75</v>
      </c>
      <c r="N24" s="3" t="s">
        <v>75</v>
      </c>
      <c r="O24" s="3" t="s">
        <v>75</v>
      </c>
      <c r="P24" s="3" t="s">
        <v>75</v>
      </c>
      <c r="Q24" s="3" t="s">
        <v>75</v>
      </c>
      <c r="R24" s="3" t="s">
        <v>75</v>
      </c>
      <c r="S24" s="3" t="s">
        <v>75</v>
      </c>
      <c r="T24" s="3" t="s">
        <v>75</v>
      </c>
    </row>
    <row r="25" spans="1:20" s="6" customFormat="1" ht="33.75" customHeight="1" x14ac:dyDescent="0.25">
      <c r="A25" s="120"/>
      <c r="B25" s="120"/>
      <c r="C25" s="120"/>
      <c r="D25" s="120"/>
      <c r="E25" s="120"/>
      <c r="F25" s="120"/>
      <c r="G25" s="4" t="s">
        <v>14</v>
      </c>
      <c r="H25" s="3" t="s">
        <v>75</v>
      </c>
      <c r="I25" s="3" t="s">
        <v>75</v>
      </c>
      <c r="J25" s="3" t="s">
        <v>75</v>
      </c>
      <c r="K25" s="3" t="s">
        <v>75</v>
      </c>
      <c r="L25" s="3" t="s">
        <v>75</v>
      </c>
      <c r="M25" s="3" t="s">
        <v>75</v>
      </c>
      <c r="N25" s="3" t="s">
        <v>75</v>
      </c>
      <c r="O25" s="3" t="s">
        <v>75</v>
      </c>
      <c r="P25" s="3" t="s">
        <v>75</v>
      </c>
      <c r="Q25" s="3" t="s">
        <v>75</v>
      </c>
      <c r="R25" s="3" t="s">
        <v>75</v>
      </c>
      <c r="S25" s="3" t="s">
        <v>75</v>
      </c>
      <c r="T25" s="3" t="s">
        <v>75</v>
      </c>
    </row>
    <row r="26" spans="1:20" s="6" customFormat="1" ht="33.75" customHeight="1" x14ac:dyDescent="0.25">
      <c r="A26" s="120"/>
      <c r="B26" s="120"/>
      <c r="C26" s="120"/>
      <c r="D26" s="120"/>
      <c r="E26" s="120"/>
      <c r="F26" s="120"/>
      <c r="G26" s="4" t="s">
        <v>15</v>
      </c>
      <c r="H26" s="3" t="s">
        <v>75</v>
      </c>
      <c r="I26" s="3" t="s">
        <v>75</v>
      </c>
      <c r="J26" s="3" t="s">
        <v>75</v>
      </c>
      <c r="K26" s="3" t="s">
        <v>75</v>
      </c>
      <c r="L26" s="3" t="s">
        <v>75</v>
      </c>
      <c r="M26" s="3" t="s">
        <v>75</v>
      </c>
      <c r="N26" s="3" t="s">
        <v>75</v>
      </c>
      <c r="O26" s="3" t="s">
        <v>75</v>
      </c>
      <c r="P26" s="3" t="s">
        <v>75</v>
      </c>
      <c r="Q26" s="3" t="s">
        <v>75</v>
      </c>
      <c r="R26" s="3" t="s">
        <v>75</v>
      </c>
      <c r="S26" s="3" t="s">
        <v>75</v>
      </c>
      <c r="T26" s="3" t="s">
        <v>75</v>
      </c>
    </row>
    <row r="27" spans="1:20" s="6" customFormat="1" ht="33.75" customHeight="1" x14ac:dyDescent="0.25">
      <c r="A27" s="120"/>
      <c r="B27" s="120"/>
      <c r="C27" s="120"/>
      <c r="D27" s="120"/>
      <c r="E27" s="120"/>
      <c r="F27" s="120"/>
      <c r="G27" s="4" t="s">
        <v>16</v>
      </c>
      <c r="H27" s="3" t="s">
        <v>75</v>
      </c>
      <c r="I27" s="3" t="s">
        <v>75</v>
      </c>
      <c r="J27" s="3" t="s">
        <v>75</v>
      </c>
      <c r="K27" s="3" t="s">
        <v>75</v>
      </c>
      <c r="L27" s="3" t="s">
        <v>75</v>
      </c>
      <c r="M27" s="3" t="s">
        <v>75</v>
      </c>
      <c r="N27" s="3" t="s">
        <v>75</v>
      </c>
      <c r="O27" s="3" t="s">
        <v>75</v>
      </c>
      <c r="P27" s="3" t="s">
        <v>75</v>
      </c>
      <c r="Q27" s="3" t="s">
        <v>75</v>
      </c>
      <c r="R27" s="3" t="s">
        <v>75</v>
      </c>
      <c r="S27" s="3" t="s">
        <v>75</v>
      </c>
      <c r="T27" s="3" t="s">
        <v>75</v>
      </c>
    </row>
    <row r="28" spans="1:20" s="6" customFormat="1" ht="33.75" customHeight="1" x14ac:dyDescent="0.25">
      <c r="A28" s="120"/>
      <c r="B28" s="120"/>
      <c r="C28" s="120"/>
      <c r="D28" s="120"/>
      <c r="E28" s="120"/>
      <c r="F28" s="120"/>
      <c r="G28" s="4" t="s">
        <v>17</v>
      </c>
      <c r="H28" s="3" t="s">
        <v>75</v>
      </c>
      <c r="I28" s="3" t="s">
        <v>75</v>
      </c>
      <c r="J28" s="3" t="s">
        <v>75</v>
      </c>
      <c r="K28" s="3" t="s">
        <v>75</v>
      </c>
      <c r="L28" s="3" t="s">
        <v>75</v>
      </c>
      <c r="M28" s="3" t="s">
        <v>75</v>
      </c>
      <c r="N28" s="3" t="s">
        <v>75</v>
      </c>
      <c r="O28" s="3" t="s">
        <v>75</v>
      </c>
      <c r="P28" s="3" t="s">
        <v>75</v>
      </c>
      <c r="Q28" s="3" t="s">
        <v>75</v>
      </c>
      <c r="R28" s="3" t="s">
        <v>75</v>
      </c>
      <c r="S28" s="3" t="s">
        <v>75</v>
      </c>
      <c r="T28" s="3" t="s">
        <v>75</v>
      </c>
    </row>
    <row r="29" spans="1:20" s="6" customFormat="1" ht="33.75" customHeight="1" x14ac:dyDescent="0.25">
      <c r="A29" s="120"/>
      <c r="B29" s="120"/>
      <c r="C29" s="120" t="s">
        <v>75</v>
      </c>
      <c r="D29" s="120" t="s">
        <v>75</v>
      </c>
      <c r="E29" s="120" t="s">
        <v>75</v>
      </c>
      <c r="F29" s="120" t="s">
        <v>75</v>
      </c>
      <c r="G29" s="8" t="s">
        <v>13</v>
      </c>
      <c r="H29" s="3" t="s">
        <v>75</v>
      </c>
      <c r="I29" s="3" t="s">
        <v>75</v>
      </c>
      <c r="J29" s="3" t="s">
        <v>75</v>
      </c>
      <c r="K29" s="3" t="s">
        <v>75</v>
      </c>
      <c r="L29" s="3" t="s">
        <v>75</v>
      </c>
      <c r="M29" s="3" t="s">
        <v>75</v>
      </c>
      <c r="N29" s="3" t="s">
        <v>75</v>
      </c>
      <c r="O29" s="3" t="s">
        <v>75</v>
      </c>
      <c r="P29" s="3" t="s">
        <v>75</v>
      </c>
      <c r="Q29" s="3" t="s">
        <v>75</v>
      </c>
      <c r="R29" s="3" t="s">
        <v>75</v>
      </c>
      <c r="S29" s="3" t="s">
        <v>75</v>
      </c>
      <c r="T29" s="3" t="s">
        <v>75</v>
      </c>
    </row>
    <row r="30" spans="1:20" s="6" customFormat="1" ht="33.75" customHeight="1" x14ac:dyDescent="0.25">
      <c r="A30" s="120"/>
      <c r="B30" s="120"/>
      <c r="C30" s="120"/>
      <c r="D30" s="120"/>
      <c r="E30" s="120"/>
      <c r="F30" s="120"/>
      <c r="G30" s="4" t="s">
        <v>14</v>
      </c>
      <c r="H30" s="3" t="s">
        <v>75</v>
      </c>
      <c r="I30" s="3" t="s">
        <v>75</v>
      </c>
      <c r="J30" s="3" t="s">
        <v>75</v>
      </c>
      <c r="K30" s="3" t="s">
        <v>75</v>
      </c>
      <c r="L30" s="3" t="s">
        <v>75</v>
      </c>
      <c r="M30" s="3" t="s">
        <v>75</v>
      </c>
      <c r="N30" s="3" t="s">
        <v>75</v>
      </c>
      <c r="O30" s="3" t="s">
        <v>75</v>
      </c>
      <c r="P30" s="3" t="s">
        <v>75</v>
      </c>
      <c r="Q30" s="3" t="s">
        <v>75</v>
      </c>
      <c r="R30" s="3" t="s">
        <v>75</v>
      </c>
      <c r="S30" s="3" t="s">
        <v>75</v>
      </c>
      <c r="T30" s="3" t="s">
        <v>75</v>
      </c>
    </row>
    <row r="31" spans="1:20" s="6" customFormat="1" ht="33.75" customHeight="1" x14ac:dyDescent="0.25">
      <c r="A31" s="120"/>
      <c r="B31" s="120"/>
      <c r="C31" s="120"/>
      <c r="D31" s="120"/>
      <c r="E31" s="120"/>
      <c r="F31" s="120"/>
      <c r="G31" s="4" t="s">
        <v>15</v>
      </c>
      <c r="H31" s="3" t="s">
        <v>75</v>
      </c>
      <c r="I31" s="3" t="s">
        <v>75</v>
      </c>
      <c r="J31" s="3" t="s">
        <v>75</v>
      </c>
      <c r="K31" s="3" t="s">
        <v>75</v>
      </c>
      <c r="L31" s="3" t="s">
        <v>75</v>
      </c>
      <c r="M31" s="3" t="s">
        <v>75</v>
      </c>
      <c r="N31" s="3" t="s">
        <v>75</v>
      </c>
      <c r="O31" s="3" t="s">
        <v>75</v>
      </c>
      <c r="P31" s="3" t="s">
        <v>75</v>
      </c>
      <c r="Q31" s="3" t="s">
        <v>75</v>
      </c>
      <c r="R31" s="3" t="s">
        <v>75</v>
      </c>
      <c r="S31" s="3" t="s">
        <v>75</v>
      </c>
      <c r="T31" s="3" t="s">
        <v>75</v>
      </c>
    </row>
    <row r="32" spans="1:20" s="6" customFormat="1" ht="33.75" customHeight="1" x14ac:dyDescent="0.25">
      <c r="A32" s="120"/>
      <c r="B32" s="120"/>
      <c r="C32" s="120"/>
      <c r="D32" s="120"/>
      <c r="E32" s="120"/>
      <c r="F32" s="120"/>
      <c r="G32" s="4" t="s">
        <v>16</v>
      </c>
      <c r="H32" s="3" t="s">
        <v>75</v>
      </c>
      <c r="I32" s="3" t="s">
        <v>75</v>
      </c>
      <c r="J32" s="3" t="s">
        <v>75</v>
      </c>
      <c r="K32" s="3" t="s">
        <v>75</v>
      </c>
      <c r="L32" s="3" t="s">
        <v>75</v>
      </c>
      <c r="M32" s="3" t="s">
        <v>75</v>
      </c>
      <c r="N32" s="3" t="s">
        <v>75</v>
      </c>
      <c r="O32" s="3" t="s">
        <v>75</v>
      </c>
      <c r="P32" s="3" t="s">
        <v>75</v>
      </c>
      <c r="Q32" s="3" t="s">
        <v>75</v>
      </c>
      <c r="R32" s="3" t="s">
        <v>75</v>
      </c>
      <c r="S32" s="3" t="s">
        <v>75</v>
      </c>
      <c r="T32" s="3" t="s">
        <v>75</v>
      </c>
    </row>
    <row r="33" spans="1:20" s="6" customFormat="1" ht="33.75" customHeight="1" x14ac:dyDescent="0.25">
      <c r="A33" s="120"/>
      <c r="B33" s="120"/>
      <c r="C33" s="120"/>
      <c r="D33" s="120"/>
      <c r="E33" s="120"/>
      <c r="F33" s="120"/>
      <c r="G33" s="4" t="s">
        <v>17</v>
      </c>
      <c r="H33" s="3" t="s">
        <v>75</v>
      </c>
      <c r="I33" s="3" t="s">
        <v>75</v>
      </c>
      <c r="J33" s="3" t="s">
        <v>75</v>
      </c>
      <c r="K33" s="3" t="s">
        <v>75</v>
      </c>
      <c r="L33" s="3" t="s">
        <v>75</v>
      </c>
      <c r="M33" s="3" t="s">
        <v>75</v>
      </c>
      <c r="N33" s="3" t="s">
        <v>75</v>
      </c>
      <c r="O33" s="3" t="s">
        <v>75</v>
      </c>
      <c r="P33" s="3" t="s">
        <v>75</v>
      </c>
      <c r="Q33" s="3" t="s">
        <v>75</v>
      </c>
      <c r="R33" s="3" t="s">
        <v>75</v>
      </c>
      <c r="S33" s="3" t="s">
        <v>75</v>
      </c>
      <c r="T33" s="3" t="s">
        <v>75</v>
      </c>
    </row>
    <row r="34" spans="1:20" s="6" customFormat="1" ht="33.75" customHeight="1" x14ac:dyDescent="0.25">
      <c r="A34" s="120"/>
      <c r="B34" s="120"/>
      <c r="C34" s="123" t="s">
        <v>31</v>
      </c>
      <c r="D34" s="124"/>
      <c r="E34" s="124"/>
      <c r="F34" s="125"/>
      <c r="G34" s="8" t="s">
        <v>13</v>
      </c>
      <c r="H34" s="3" t="s">
        <v>75</v>
      </c>
      <c r="I34" s="3" t="s">
        <v>75</v>
      </c>
      <c r="J34" s="3" t="s">
        <v>75</v>
      </c>
      <c r="K34" s="3" t="s">
        <v>75</v>
      </c>
      <c r="L34" s="3" t="s">
        <v>75</v>
      </c>
      <c r="M34" s="3" t="s">
        <v>75</v>
      </c>
      <c r="N34" s="3" t="s">
        <v>75</v>
      </c>
      <c r="O34" s="3" t="s">
        <v>75</v>
      </c>
      <c r="P34" s="3" t="s">
        <v>75</v>
      </c>
      <c r="Q34" s="3" t="s">
        <v>75</v>
      </c>
      <c r="R34" s="3" t="s">
        <v>75</v>
      </c>
      <c r="S34" s="3" t="s">
        <v>75</v>
      </c>
      <c r="T34" s="3" t="s">
        <v>75</v>
      </c>
    </row>
    <row r="35" spans="1:20" s="6" customFormat="1" ht="33.75" customHeight="1" x14ac:dyDescent="0.25">
      <c r="A35" s="120"/>
      <c r="B35" s="120"/>
      <c r="C35" s="126"/>
      <c r="D35" s="127"/>
      <c r="E35" s="127"/>
      <c r="F35" s="128"/>
      <c r="G35" s="4" t="s">
        <v>14</v>
      </c>
      <c r="H35" s="3" t="s">
        <v>75</v>
      </c>
      <c r="I35" s="3" t="s">
        <v>75</v>
      </c>
      <c r="J35" s="3" t="s">
        <v>75</v>
      </c>
      <c r="K35" s="3" t="s">
        <v>75</v>
      </c>
      <c r="L35" s="3" t="s">
        <v>75</v>
      </c>
      <c r="M35" s="3" t="s">
        <v>75</v>
      </c>
      <c r="N35" s="3" t="s">
        <v>75</v>
      </c>
      <c r="O35" s="3" t="s">
        <v>75</v>
      </c>
      <c r="P35" s="3" t="s">
        <v>75</v>
      </c>
      <c r="Q35" s="3" t="s">
        <v>75</v>
      </c>
      <c r="R35" s="3" t="s">
        <v>75</v>
      </c>
      <c r="S35" s="3" t="s">
        <v>75</v>
      </c>
      <c r="T35" s="3" t="s">
        <v>75</v>
      </c>
    </row>
    <row r="36" spans="1:20" s="6" customFormat="1" ht="33.75" customHeight="1" x14ac:dyDescent="0.25">
      <c r="A36" s="120"/>
      <c r="B36" s="120"/>
      <c r="C36" s="126"/>
      <c r="D36" s="127"/>
      <c r="E36" s="127"/>
      <c r="F36" s="128"/>
      <c r="G36" s="4" t="s">
        <v>15</v>
      </c>
      <c r="H36" s="3" t="s">
        <v>75</v>
      </c>
      <c r="I36" s="3" t="s">
        <v>75</v>
      </c>
      <c r="J36" s="3" t="s">
        <v>75</v>
      </c>
      <c r="K36" s="3" t="s">
        <v>75</v>
      </c>
      <c r="L36" s="3" t="s">
        <v>75</v>
      </c>
      <c r="M36" s="3" t="s">
        <v>75</v>
      </c>
      <c r="N36" s="3" t="s">
        <v>75</v>
      </c>
      <c r="O36" s="3" t="s">
        <v>75</v>
      </c>
      <c r="P36" s="3" t="s">
        <v>75</v>
      </c>
      <c r="Q36" s="3" t="s">
        <v>75</v>
      </c>
      <c r="R36" s="3" t="s">
        <v>75</v>
      </c>
      <c r="S36" s="3" t="s">
        <v>75</v>
      </c>
      <c r="T36" s="3" t="s">
        <v>75</v>
      </c>
    </row>
    <row r="37" spans="1:20" s="6" customFormat="1" ht="33.75" customHeight="1" x14ac:dyDescent="0.25">
      <c r="A37" s="120"/>
      <c r="B37" s="120"/>
      <c r="C37" s="126"/>
      <c r="D37" s="127"/>
      <c r="E37" s="127"/>
      <c r="F37" s="128"/>
      <c r="G37" s="4" t="s">
        <v>16</v>
      </c>
      <c r="H37" s="3" t="s">
        <v>75</v>
      </c>
      <c r="I37" s="3" t="s">
        <v>75</v>
      </c>
      <c r="J37" s="3" t="s">
        <v>75</v>
      </c>
      <c r="K37" s="3" t="s">
        <v>75</v>
      </c>
      <c r="L37" s="3" t="s">
        <v>75</v>
      </c>
      <c r="M37" s="3" t="s">
        <v>75</v>
      </c>
      <c r="N37" s="3" t="s">
        <v>75</v>
      </c>
      <c r="O37" s="3" t="s">
        <v>75</v>
      </c>
      <c r="P37" s="3" t="s">
        <v>75</v>
      </c>
      <c r="Q37" s="3" t="s">
        <v>75</v>
      </c>
      <c r="R37" s="3" t="s">
        <v>75</v>
      </c>
      <c r="S37" s="3" t="s">
        <v>75</v>
      </c>
      <c r="T37" s="3" t="s">
        <v>75</v>
      </c>
    </row>
    <row r="38" spans="1:20" s="6" customFormat="1" ht="33.75" customHeight="1" x14ac:dyDescent="0.25">
      <c r="A38" s="120"/>
      <c r="B38" s="120"/>
      <c r="C38" s="129"/>
      <c r="D38" s="130"/>
      <c r="E38" s="130"/>
      <c r="F38" s="131"/>
      <c r="G38" s="4" t="s">
        <v>17</v>
      </c>
      <c r="H38" s="3" t="s">
        <v>75</v>
      </c>
      <c r="I38" s="3" t="s">
        <v>75</v>
      </c>
      <c r="J38" s="3" t="s">
        <v>75</v>
      </c>
      <c r="K38" s="3" t="s">
        <v>75</v>
      </c>
      <c r="L38" s="3" t="s">
        <v>75</v>
      </c>
      <c r="M38" s="3" t="s">
        <v>75</v>
      </c>
      <c r="N38" s="3" t="s">
        <v>75</v>
      </c>
      <c r="O38" s="3" t="s">
        <v>75</v>
      </c>
      <c r="P38" s="3" t="s">
        <v>75</v>
      </c>
      <c r="Q38" s="3" t="s">
        <v>75</v>
      </c>
      <c r="R38" s="3" t="s">
        <v>75</v>
      </c>
      <c r="S38" s="3" t="s">
        <v>75</v>
      </c>
      <c r="T38" s="3" t="s">
        <v>75</v>
      </c>
    </row>
  </sheetData>
  <mergeCells count="34">
    <mergeCell ref="A18:E22"/>
    <mergeCell ref="F24:F28"/>
    <mergeCell ref="C29:C33"/>
    <mergeCell ref="D29:D33"/>
    <mergeCell ref="E29:E33"/>
    <mergeCell ref="F29:F33"/>
    <mergeCell ref="C24:C28"/>
    <mergeCell ref="D24:D28"/>
    <mergeCell ref="E24:E28"/>
    <mergeCell ref="F8:F12"/>
    <mergeCell ref="H4:T4"/>
    <mergeCell ref="A4:A5"/>
    <mergeCell ref="B4:B5"/>
    <mergeCell ref="C4:C5"/>
    <mergeCell ref="D4:D5"/>
    <mergeCell ref="E4:E5"/>
    <mergeCell ref="F4:F5"/>
    <mergeCell ref="G4:G5"/>
    <mergeCell ref="A13:A17"/>
    <mergeCell ref="A23:T23"/>
    <mergeCell ref="S1:T1"/>
    <mergeCell ref="A24:A38"/>
    <mergeCell ref="B24:B38"/>
    <mergeCell ref="C34:F38"/>
    <mergeCell ref="F13:F17"/>
    <mergeCell ref="B13:E17"/>
    <mergeCell ref="F18:F22"/>
    <mergeCell ref="A3:T3"/>
    <mergeCell ref="A7:T7"/>
    <mergeCell ref="A8:A12"/>
    <mergeCell ref="B8:B12"/>
    <mergeCell ref="C8:C12"/>
    <mergeCell ref="D8:D12"/>
    <mergeCell ref="E8:E12"/>
  </mergeCells>
  <pageMargins left="0.17" right="0.70866141732283472" top="0.74803149606299213" bottom="0.74803149606299213" header="0.31496062992125984" footer="0.31496062992125984"/>
  <pageSetup paperSize="9" scale="43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0" zoomScale="85" zoomScaleNormal="85" workbookViewId="0">
      <selection activeCell="A3" sqref="A3:E24"/>
    </sheetView>
  </sheetViews>
  <sheetFormatPr defaultColWidth="9.140625" defaultRowHeight="15.75" x14ac:dyDescent="0.25"/>
  <cols>
    <col min="1" max="1" width="9.140625" style="11"/>
    <col min="2" max="4" width="27.85546875" style="11" customWidth="1"/>
    <col min="5" max="5" width="48.85546875" style="11" customWidth="1"/>
    <col min="6" max="16384" width="9.140625" style="11"/>
  </cols>
  <sheetData>
    <row r="1" spans="1:5" s="6" customFormat="1" x14ac:dyDescent="0.25">
      <c r="E1" s="7" t="s">
        <v>36</v>
      </c>
    </row>
    <row r="2" spans="1:5" s="6" customFormat="1" ht="34.5" customHeight="1" x14ac:dyDescent="0.25">
      <c r="A2" s="154" t="s">
        <v>74</v>
      </c>
      <c r="B2" s="154"/>
      <c r="C2" s="154"/>
      <c r="D2" s="154"/>
      <c r="E2" s="154"/>
    </row>
    <row r="3" spans="1:5" s="6" customFormat="1" ht="15" customHeight="1" x14ac:dyDescent="0.25">
      <c r="A3" s="155" t="s">
        <v>20</v>
      </c>
      <c r="B3" s="151" t="s">
        <v>33</v>
      </c>
      <c r="C3" s="151"/>
      <c r="D3" s="151"/>
      <c r="E3" s="152" t="s">
        <v>34</v>
      </c>
    </row>
    <row r="4" spans="1:5" s="6" customFormat="1" ht="110.25" x14ac:dyDescent="0.25">
      <c r="A4" s="156"/>
      <c r="B4" s="20" t="s">
        <v>35</v>
      </c>
      <c r="C4" s="20" t="s">
        <v>32</v>
      </c>
      <c r="D4" s="20" t="s">
        <v>51</v>
      </c>
      <c r="E4" s="153"/>
    </row>
    <row r="5" spans="1:5" s="6" customForma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</row>
    <row r="6" spans="1:5" s="6" customFormat="1" ht="15.75" customHeight="1" x14ac:dyDescent="0.25">
      <c r="A6" s="146" t="s">
        <v>90</v>
      </c>
      <c r="B6" s="147"/>
      <c r="C6" s="147"/>
      <c r="D6" s="147"/>
      <c r="E6" s="148"/>
    </row>
    <row r="7" spans="1:5" s="6" customFormat="1" x14ac:dyDescent="0.25">
      <c r="A7" s="149"/>
      <c r="B7" s="141"/>
      <c r="C7" s="141"/>
      <c r="D7" s="141"/>
      <c r="E7" s="150"/>
    </row>
    <row r="8" spans="1:5" s="6" customFormat="1" x14ac:dyDescent="0.25">
      <c r="A8" s="121" t="s">
        <v>89</v>
      </c>
      <c r="B8" s="121"/>
      <c r="C8" s="121"/>
      <c r="D8" s="121"/>
      <c r="E8" s="121"/>
    </row>
    <row r="9" spans="1:5" s="6" customFormat="1" x14ac:dyDescent="0.25">
      <c r="A9" s="121" t="s">
        <v>80</v>
      </c>
      <c r="B9" s="121"/>
      <c r="C9" s="121"/>
      <c r="D9" s="121"/>
      <c r="E9" s="121"/>
    </row>
    <row r="10" spans="1:5" s="6" customFormat="1" ht="47.25" x14ac:dyDescent="0.25">
      <c r="A10" s="19" t="s">
        <v>18</v>
      </c>
      <c r="B10" s="4" t="s">
        <v>76</v>
      </c>
      <c r="C10" s="8"/>
      <c r="D10" s="8"/>
      <c r="E10" s="4" t="s">
        <v>56</v>
      </c>
    </row>
    <row r="11" spans="1:5" s="6" customFormat="1" x14ac:dyDescent="0.25">
      <c r="A11" s="146" t="s">
        <v>90</v>
      </c>
      <c r="B11" s="147"/>
      <c r="C11" s="147"/>
      <c r="D11" s="147"/>
      <c r="E11" s="148"/>
    </row>
    <row r="12" spans="1:5" s="6" customFormat="1" x14ac:dyDescent="0.25">
      <c r="A12" s="149"/>
      <c r="B12" s="141"/>
      <c r="C12" s="141"/>
      <c r="D12" s="141"/>
      <c r="E12" s="150"/>
    </row>
    <row r="13" spans="1:5" s="6" customFormat="1" ht="15.75" customHeight="1" x14ac:dyDescent="0.25">
      <c r="A13" s="146" t="s">
        <v>77</v>
      </c>
      <c r="B13" s="147"/>
      <c r="C13" s="147"/>
      <c r="D13" s="147"/>
      <c r="E13" s="148"/>
    </row>
    <row r="14" spans="1:5" s="6" customFormat="1" x14ac:dyDescent="0.25">
      <c r="A14" s="149"/>
      <c r="B14" s="141"/>
      <c r="C14" s="141"/>
      <c r="D14" s="141"/>
      <c r="E14" s="150"/>
    </row>
    <row r="15" spans="1:5" s="6" customFormat="1" x14ac:dyDescent="0.25">
      <c r="A15" s="146" t="s">
        <v>78</v>
      </c>
      <c r="B15" s="147"/>
      <c r="C15" s="147"/>
      <c r="D15" s="147"/>
      <c r="E15" s="148"/>
    </row>
    <row r="16" spans="1:5" s="6" customFormat="1" x14ac:dyDescent="0.25">
      <c r="A16" s="149"/>
      <c r="B16" s="141"/>
      <c r="C16" s="141"/>
      <c r="D16" s="141"/>
      <c r="E16" s="150"/>
    </row>
    <row r="17" spans="1:5" s="6" customFormat="1" ht="110.25" x14ac:dyDescent="0.25">
      <c r="A17" s="19" t="s">
        <v>50</v>
      </c>
      <c r="B17" s="4" t="s">
        <v>79</v>
      </c>
      <c r="C17" s="3"/>
      <c r="D17" s="3"/>
      <c r="E17" s="18" t="s">
        <v>57</v>
      </c>
    </row>
    <row r="18" spans="1:5" s="6" customFormat="1" x14ac:dyDescent="0.25">
      <c r="A18" s="146" t="s">
        <v>90</v>
      </c>
      <c r="B18" s="147"/>
      <c r="C18" s="147"/>
      <c r="D18" s="147"/>
      <c r="E18" s="148"/>
    </row>
    <row r="19" spans="1:5" s="6" customFormat="1" x14ac:dyDescent="0.25">
      <c r="A19" s="149"/>
      <c r="B19" s="141"/>
      <c r="C19" s="141"/>
      <c r="D19" s="141"/>
      <c r="E19" s="150"/>
    </row>
    <row r="20" spans="1:5" s="6" customFormat="1" x14ac:dyDescent="0.25">
      <c r="A20" s="146" t="s">
        <v>81</v>
      </c>
      <c r="B20" s="147"/>
      <c r="C20" s="147"/>
      <c r="D20" s="147"/>
      <c r="E20" s="148"/>
    </row>
    <row r="21" spans="1:5" x14ac:dyDescent="0.25">
      <c r="A21" s="149"/>
      <c r="B21" s="141"/>
      <c r="C21" s="141"/>
      <c r="D21" s="141"/>
      <c r="E21" s="150"/>
    </row>
    <row r="22" spans="1:5" x14ac:dyDescent="0.25">
      <c r="A22" s="146" t="s">
        <v>92</v>
      </c>
      <c r="B22" s="147"/>
      <c r="C22" s="147"/>
      <c r="D22" s="147"/>
      <c r="E22" s="148"/>
    </row>
    <row r="23" spans="1:5" x14ac:dyDescent="0.25">
      <c r="A23" s="149"/>
      <c r="B23" s="141"/>
      <c r="C23" s="141"/>
      <c r="D23" s="141"/>
      <c r="E23" s="150"/>
    </row>
    <row r="24" spans="1:5" ht="126" x14ac:dyDescent="0.25">
      <c r="A24" s="19" t="s">
        <v>91</v>
      </c>
      <c r="B24" s="4" t="s">
        <v>82</v>
      </c>
      <c r="C24" s="3"/>
      <c r="D24" s="3"/>
      <c r="E24" s="18" t="s">
        <v>58</v>
      </c>
    </row>
    <row r="25" spans="1:5" x14ac:dyDescent="0.25">
      <c r="A25" s="10"/>
    </row>
    <row r="26" spans="1:5" x14ac:dyDescent="0.25">
      <c r="A26" s="10"/>
    </row>
    <row r="27" spans="1:5" x14ac:dyDescent="0.25">
      <c r="A27" s="10"/>
    </row>
    <row r="28" spans="1:5" x14ac:dyDescent="0.25">
      <c r="A28" s="10"/>
    </row>
    <row r="29" spans="1:5" x14ac:dyDescent="0.25">
      <c r="A29" s="10"/>
    </row>
    <row r="30" spans="1:5" x14ac:dyDescent="0.25">
      <c r="A30" s="10"/>
    </row>
    <row r="31" spans="1:5" x14ac:dyDescent="0.25">
      <c r="A31" s="10"/>
    </row>
    <row r="32" spans="1:5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</sheetData>
  <mergeCells count="13">
    <mergeCell ref="A2:E2"/>
    <mergeCell ref="A8:E8"/>
    <mergeCell ref="A9:E9"/>
    <mergeCell ref="A3:A4"/>
    <mergeCell ref="A20:E21"/>
    <mergeCell ref="A11:E12"/>
    <mergeCell ref="A18:E19"/>
    <mergeCell ref="A22:E23"/>
    <mergeCell ref="B3:D3"/>
    <mergeCell ref="E3:E4"/>
    <mergeCell ref="A6:E7"/>
    <mergeCell ref="A13:E14"/>
    <mergeCell ref="A15:E16"/>
  </mergeCells>
  <pageMargins left="0.17" right="0.17" top="0.74803149606299213" bottom="0.74803149606299213" header="0.31496062992125984" footer="0.31496062992125984"/>
  <pageSetup paperSize="9" scale="71" fitToHeight="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O13" sqref="O13"/>
    </sheetView>
  </sheetViews>
  <sheetFormatPr defaultColWidth="9.140625" defaultRowHeight="15.75" x14ac:dyDescent="0.25"/>
  <cols>
    <col min="1" max="1" width="9.140625" style="11"/>
    <col min="2" max="2" width="13" style="11" customWidth="1"/>
    <col min="3" max="3" width="18.5703125" style="11" customWidth="1"/>
    <col min="4" max="15" width="9.140625" style="11"/>
    <col min="16" max="16" width="17" style="11" customWidth="1"/>
    <col min="17" max="16384" width="9.140625" style="11"/>
  </cols>
  <sheetData>
    <row r="1" spans="1:16" s="6" customFormat="1" x14ac:dyDescent="0.25">
      <c r="P1" s="7" t="s">
        <v>41</v>
      </c>
    </row>
    <row r="2" spans="1:16" s="6" customFormat="1" x14ac:dyDescent="0.25"/>
    <row r="3" spans="1:16" s="6" customFormat="1" ht="37.5" customHeight="1" x14ac:dyDescent="0.25">
      <c r="A3" s="141" t="s">
        <v>83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s="6" customFormat="1" ht="109.5" customHeight="1" x14ac:dyDescent="0.25">
      <c r="A4" s="120" t="s">
        <v>20</v>
      </c>
      <c r="B4" s="143" t="s">
        <v>38</v>
      </c>
      <c r="C4" s="143" t="s">
        <v>39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  <c r="P4" s="143" t="s">
        <v>40</v>
      </c>
    </row>
    <row r="5" spans="1:16" s="6" customFormat="1" x14ac:dyDescent="0.25">
      <c r="A5" s="120"/>
      <c r="B5" s="143"/>
      <c r="C5" s="143"/>
      <c r="D5" s="12" t="s">
        <v>2</v>
      </c>
      <c r="E5" s="12" t="s">
        <v>3</v>
      </c>
      <c r="F5" s="12" t="s">
        <v>4</v>
      </c>
      <c r="G5" s="12" t="s">
        <v>3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43"/>
    </row>
    <row r="6" spans="1:16" s="6" customFormat="1" x14ac:dyDescent="0.25">
      <c r="A6" s="5">
        <v>1</v>
      </c>
      <c r="B6" s="5">
        <v>2</v>
      </c>
      <c r="C6" s="5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</row>
    <row r="7" spans="1:16" s="6" customFormat="1" x14ac:dyDescent="0.25">
      <c r="A7" s="22" t="s">
        <v>75</v>
      </c>
      <c r="B7" s="22" t="s">
        <v>75</v>
      </c>
      <c r="C7" s="22" t="s">
        <v>75</v>
      </c>
      <c r="D7" s="22" t="s">
        <v>75</v>
      </c>
      <c r="E7" s="22" t="s">
        <v>75</v>
      </c>
      <c r="F7" s="22" t="s">
        <v>75</v>
      </c>
      <c r="G7" s="22" t="s">
        <v>75</v>
      </c>
      <c r="H7" s="22" t="s">
        <v>75</v>
      </c>
      <c r="I7" s="22" t="s">
        <v>75</v>
      </c>
      <c r="J7" s="22" t="s">
        <v>75</v>
      </c>
      <c r="K7" s="22" t="s">
        <v>75</v>
      </c>
      <c r="L7" s="22" t="s">
        <v>75</v>
      </c>
      <c r="M7" s="22" t="s">
        <v>75</v>
      </c>
      <c r="N7" s="22" t="s">
        <v>75</v>
      </c>
      <c r="O7" s="22" t="s">
        <v>75</v>
      </c>
      <c r="P7" s="22" t="s">
        <v>75</v>
      </c>
    </row>
    <row r="8" spans="1:16" s="6" customForma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6" customForma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6" customFormat="1" x14ac:dyDescent="0.25"/>
  </sheetData>
  <mergeCells count="6">
    <mergeCell ref="A3:P3"/>
    <mergeCell ref="D4:O4"/>
    <mergeCell ref="C4:C5"/>
    <mergeCell ref="B4:B5"/>
    <mergeCell ref="A4:A5"/>
    <mergeCell ref="P4:P5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>
      <selection activeCell="B23" sqref="B23"/>
    </sheetView>
  </sheetViews>
  <sheetFormatPr defaultColWidth="9.140625" defaultRowHeight="15.75" x14ac:dyDescent="0.25"/>
  <cols>
    <col min="1" max="1" width="9.140625" style="11"/>
    <col min="2" max="2" width="85.140625" style="11" customWidth="1"/>
    <col min="3" max="3" width="56.42578125" style="11" customWidth="1"/>
    <col min="4" max="16384" width="9.140625" style="11"/>
  </cols>
  <sheetData>
    <row r="1" spans="1:3" x14ac:dyDescent="0.25">
      <c r="A1" s="6"/>
      <c r="B1" s="6"/>
      <c r="C1" s="7" t="s">
        <v>44</v>
      </c>
    </row>
    <row r="2" spans="1:3" x14ac:dyDescent="0.25">
      <c r="A2" s="6"/>
      <c r="B2" s="6"/>
      <c r="C2" s="6"/>
    </row>
    <row r="3" spans="1:3" ht="31.5" customHeight="1" x14ac:dyDescent="0.25">
      <c r="A3" s="154" t="s">
        <v>72</v>
      </c>
      <c r="B3" s="154"/>
      <c r="C3" s="154"/>
    </row>
    <row r="4" spans="1:3" x14ac:dyDescent="0.25">
      <c r="A4" s="12" t="s">
        <v>20</v>
      </c>
      <c r="B4" s="9" t="s">
        <v>42</v>
      </c>
      <c r="C4" s="9" t="s">
        <v>43</v>
      </c>
    </row>
    <row r="5" spans="1:3" x14ac:dyDescent="0.25">
      <c r="A5" s="5">
        <v>1</v>
      </c>
      <c r="B5" s="5">
        <v>2</v>
      </c>
      <c r="C5" s="5">
        <v>3</v>
      </c>
    </row>
    <row r="6" spans="1:3" s="13" customFormat="1" ht="39.75" customHeight="1" x14ac:dyDescent="0.25">
      <c r="A6" s="12">
        <v>1</v>
      </c>
      <c r="B6" s="2" t="s">
        <v>55</v>
      </c>
      <c r="C6" s="159" t="s">
        <v>52</v>
      </c>
    </row>
    <row r="7" spans="1:3" s="13" customFormat="1" ht="47.25" x14ac:dyDescent="0.25">
      <c r="A7" s="12">
        <v>2</v>
      </c>
      <c r="B7" s="2" t="s">
        <v>53</v>
      </c>
      <c r="C7" s="160"/>
    </row>
    <row r="8" spans="1:3" s="13" customFormat="1" ht="63" x14ac:dyDescent="0.25">
      <c r="A8" s="12">
        <v>3</v>
      </c>
      <c r="B8" s="2" t="s">
        <v>54</v>
      </c>
      <c r="C8" s="161"/>
    </row>
  </sheetData>
  <mergeCells count="2">
    <mergeCell ref="A3:C3"/>
    <mergeCell ref="C6:C8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A4" sqref="A4:E8"/>
    </sheetView>
  </sheetViews>
  <sheetFormatPr defaultColWidth="9.140625" defaultRowHeight="15.75" x14ac:dyDescent="0.25"/>
  <cols>
    <col min="1" max="1" width="9.140625" style="11"/>
    <col min="2" max="4" width="19" style="11" customWidth="1"/>
    <col min="5" max="5" width="34.140625" style="11" customWidth="1"/>
    <col min="6" max="16384" width="9.140625" style="11"/>
  </cols>
  <sheetData>
    <row r="1" spans="1:6" x14ac:dyDescent="0.25">
      <c r="A1" s="6"/>
      <c r="B1" s="6"/>
      <c r="C1" s="6"/>
      <c r="D1" s="6"/>
      <c r="E1" s="7" t="s">
        <v>48</v>
      </c>
    </row>
    <row r="2" spans="1:6" x14ac:dyDescent="0.25">
      <c r="A2" s="6"/>
      <c r="B2" s="6"/>
      <c r="C2" s="6"/>
      <c r="D2" s="6"/>
      <c r="E2" s="6"/>
    </row>
    <row r="3" spans="1:6" ht="55.5" customHeight="1" x14ac:dyDescent="0.25">
      <c r="A3" s="154" t="s">
        <v>84</v>
      </c>
      <c r="B3" s="154"/>
      <c r="C3" s="154"/>
      <c r="D3" s="154"/>
      <c r="E3" s="154"/>
    </row>
    <row r="4" spans="1:6" ht="101.25" customHeight="1" x14ac:dyDescent="0.25">
      <c r="A4" s="12" t="s">
        <v>20</v>
      </c>
      <c r="B4" s="9" t="s">
        <v>45</v>
      </c>
      <c r="C4" s="9" t="s">
        <v>46</v>
      </c>
      <c r="D4" s="9" t="s">
        <v>47</v>
      </c>
      <c r="E4" s="9" t="s">
        <v>49</v>
      </c>
      <c r="F4" s="13"/>
    </row>
    <row r="5" spans="1:6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6" x14ac:dyDescent="0.25">
      <c r="A6" s="14">
        <v>1</v>
      </c>
      <c r="B6" s="3"/>
      <c r="C6" s="3"/>
      <c r="D6" s="3"/>
      <c r="E6" s="3"/>
    </row>
    <row r="7" spans="1:6" x14ac:dyDescent="0.25">
      <c r="A7" s="14">
        <v>2</v>
      </c>
      <c r="B7" s="3"/>
      <c r="C7" s="3"/>
      <c r="D7" s="3"/>
      <c r="E7" s="3"/>
    </row>
    <row r="8" spans="1:6" x14ac:dyDescent="0.25">
      <c r="A8" s="14">
        <v>3</v>
      </c>
      <c r="B8" s="3"/>
      <c r="C8" s="3"/>
      <c r="D8" s="3"/>
      <c r="E8" s="3"/>
    </row>
    <row r="9" spans="1:6" x14ac:dyDescent="0.25">
      <c r="A9" s="6"/>
      <c r="B9" s="6"/>
      <c r="C9" s="6"/>
      <c r="D9" s="6"/>
      <c r="E9" s="6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8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view="pageBreakPreview" zoomScale="115" zoomScaleSheetLayoutView="115" workbookViewId="0">
      <selection activeCell="D23" sqref="D23"/>
    </sheetView>
  </sheetViews>
  <sheetFormatPr defaultColWidth="9.140625" defaultRowHeight="15.75" x14ac:dyDescent="0.25"/>
  <cols>
    <col min="1" max="1" width="9.140625" style="11"/>
    <col min="2" max="3" width="19" style="11" customWidth="1"/>
    <col min="4" max="4" width="38.42578125" style="11" customWidth="1"/>
    <col min="5" max="16384" width="9.140625" style="11"/>
  </cols>
  <sheetData>
    <row r="1" spans="1:5" x14ac:dyDescent="0.25">
      <c r="A1" s="6"/>
      <c r="B1" s="6"/>
      <c r="C1" s="6"/>
      <c r="D1" s="27" t="s">
        <v>37</v>
      </c>
    </row>
    <row r="2" spans="1:5" x14ac:dyDescent="0.25">
      <c r="A2" s="6"/>
      <c r="B2" s="6"/>
      <c r="C2" s="6"/>
      <c r="D2" s="6"/>
    </row>
    <row r="3" spans="1:5" ht="49.5" customHeight="1" x14ac:dyDescent="0.25">
      <c r="A3" s="162" t="s">
        <v>112</v>
      </c>
      <c r="B3" s="162"/>
      <c r="C3" s="162"/>
      <c r="D3" s="162"/>
    </row>
    <row r="4" spans="1:5" ht="81" customHeight="1" x14ac:dyDescent="0.25">
      <c r="A4" s="25" t="s">
        <v>113</v>
      </c>
      <c r="B4" s="28" t="s">
        <v>46</v>
      </c>
      <c r="C4" s="28" t="s">
        <v>47</v>
      </c>
      <c r="D4" s="28" t="s">
        <v>114</v>
      </c>
      <c r="E4" s="13"/>
    </row>
    <row r="5" spans="1:5" x14ac:dyDescent="0.25">
      <c r="A5" s="26">
        <v>1</v>
      </c>
      <c r="B5" s="26">
        <v>2</v>
      </c>
      <c r="C5" s="26">
        <v>3</v>
      </c>
      <c r="D5" s="26">
        <v>4</v>
      </c>
    </row>
    <row r="6" spans="1:5" x14ac:dyDescent="0.25">
      <c r="A6" s="50">
        <v>1</v>
      </c>
      <c r="B6" s="49" t="s">
        <v>75</v>
      </c>
      <c r="C6" s="49" t="s">
        <v>75</v>
      </c>
      <c r="D6" s="49" t="s">
        <v>75</v>
      </c>
    </row>
    <row r="7" spans="1:5" x14ac:dyDescent="0.25">
      <c r="A7" s="6"/>
      <c r="B7" s="6"/>
      <c r="C7" s="6"/>
      <c r="D7" s="6"/>
    </row>
  </sheetData>
  <mergeCells count="1">
    <mergeCell ref="A3:D3"/>
  </mergeCells>
  <printOptions horizontalCentered="1"/>
  <pageMargins left="0.59055118110236227" right="0.39370078740157483" top="0.39370078740157483" bottom="0.39370078740157483" header="0" footer="0"/>
  <pageSetup paperSize="9" firstPageNumber="12" orientation="portrait" useFirstPageNumber="1" r:id="rId1"/>
  <headerFooter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view="pageBreakPreview" zoomScale="85" zoomScaleNormal="70" zoomScaleSheetLayoutView="85" workbookViewId="0">
      <selection activeCell="X14" sqref="X14"/>
    </sheetView>
  </sheetViews>
  <sheetFormatPr defaultRowHeight="15" x14ac:dyDescent="0.25"/>
  <cols>
    <col min="1" max="1" width="4.85546875" customWidth="1"/>
    <col min="2" max="2" width="19.28515625" customWidth="1"/>
    <col min="3" max="3" width="15.85546875" customWidth="1"/>
    <col min="4" max="4" width="11.28515625" customWidth="1"/>
    <col min="5" max="5" width="7.7109375" customWidth="1"/>
    <col min="7" max="7" width="22.140625" customWidth="1"/>
  </cols>
  <sheetData>
    <row r="1" spans="1:20" s="6" customFormat="1" ht="18" customHeight="1" x14ac:dyDescent="0.25">
      <c r="S1" s="122" t="s">
        <v>36</v>
      </c>
      <c r="T1" s="122"/>
    </row>
    <row r="2" spans="1:20" s="6" customFormat="1" ht="15.75" customHeight="1" x14ac:dyDescent="0.25"/>
    <row r="3" spans="1:20" s="6" customFormat="1" ht="31.5" customHeight="1" x14ac:dyDescent="0.25">
      <c r="A3" s="162" t="s">
        <v>115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</row>
    <row r="4" spans="1:20" s="6" customFormat="1" ht="45" customHeight="1" x14ac:dyDescent="0.25">
      <c r="A4" s="159" t="s">
        <v>20</v>
      </c>
      <c r="B4" s="145" t="s">
        <v>21</v>
      </c>
      <c r="C4" s="145" t="s">
        <v>22</v>
      </c>
      <c r="D4" s="145" t="s">
        <v>23</v>
      </c>
      <c r="E4" s="145" t="s">
        <v>24</v>
      </c>
      <c r="F4" s="145" t="s">
        <v>25</v>
      </c>
      <c r="G4" s="145" t="s">
        <v>0</v>
      </c>
      <c r="H4" s="144" t="s">
        <v>116</v>
      </c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5" spans="1:20" s="6" customFormat="1" ht="15.75" x14ac:dyDescent="0.25">
      <c r="A5" s="161"/>
      <c r="B5" s="145"/>
      <c r="C5" s="145"/>
      <c r="D5" s="145"/>
      <c r="E5" s="145"/>
      <c r="F5" s="145"/>
      <c r="G5" s="145"/>
      <c r="H5" s="3" t="s">
        <v>13</v>
      </c>
      <c r="I5" s="29" t="s">
        <v>2</v>
      </c>
      <c r="J5" s="29" t="s">
        <v>3</v>
      </c>
      <c r="K5" s="29" t="s">
        <v>4</v>
      </c>
      <c r="L5" s="29" t="s">
        <v>117</v>
      </c>
      <c r="M5" s="29" t="s">
        <v>5</v>
      </c>
      <c r="N5" s="29" t="s">
        <v>6</v>
      </c>
      <c r="O5" s="29" t="s">
        <v>7</v>
      </c>
      <c r="P5" s="29" t="s">
        <v>8</v>
      </c>
      <c r="Q5" s="29" t="s">
        <v>9</v>
      </c>
      <c r="R5" s="29" t="s">
        <v>10</v>
      </c>
      <c r="S5" s="29" t="s">
        <v>11</v>
      </c>
      <c r="T5" s="29" t="s">
        <v>12</v>
      </c>
    </row>
    <row r="6" spans="1:20" s="6" customFormat="1" ht="23.25" customHeight="1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  <c r="R6" s="29">
        <v>18</v>
      </c>
      <c r="S6" s="29">
        <v>19</v>
      </c>
      <c r="T6" s="29">
        <v>20</v>
      </c>
    </row>
    <row r="7" spans="1:20" s="6" customFormat="1" ht="47.25" customHeight="1" x14ac:dyDescent="0.25">
      <c r="A7" s="172" t="s">
        <v>145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4"/>
    </row>
    <row r="8" spans="1:20" s="6" customFormat="1" ht="21" customHeight="1" x14ac:dyDescent="0.25">
      <c r="A8" s="169">
        <v>1</v>
      </c>
      <c r="B8" s="166" t="s">
        <v>27</v>
      </c>
      <c r="C8" s="143" t="s">
        <v>85</v>
      </c>
      <c r="D8" s="120"/>
      <c r="E8" s="120"/>
      <c r="F8" s="120"/>
      <c r="G8" s="8" t="s">
        <v>13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s="6" customFormat="1" ht="24" customHeight="1" x14ac:dyDescent="0.25">
      <c r="A9" s="170"/>
      <c r="B9" s="167"/>
      <c r="C9" s="143"/>
      <c r="D9" s="120"/>
      <c r="E9" s="120"/>
      <c r="F9" s="120"/>
      <c r="G9" s="4" t="s">
        <v>14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s="6" customFormat="1" ht="33.75" customHeight="1" x14ac:dyDescent="0.25">
      <c r="A10" s="170"/>
      <c r="B10" s="167"/>
      <c r="C10" s="143"/>
      <c r="D10" s="120"/>
      <c r="E10" s="120"/>
      <c r="F10" s="120"/>
      <c r="G10" s="4" t="s">
        <v>15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s="6" customFormat="1" ht="21" customHeight="1" x14ac:dyDescent="0.25">
      <c r="A11" s="170"/>
      <c r="B11" s="167"/>
      <c r="C11" s="143"/>
      <c r="D11" s="120"/>
      <c r="E11" s="120"/>
      <c r="F11" s="120"/>
      <c r="G11" s="4" t="s">
        <v>16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s="6" customFormat="1" ht="33.75" customHeight="1" x14ac:dyDescent="0.25">
      <c r="A12" s="170"/>
      <c r="B12" s="167"/>
      <c r="C12" s="143"/>
      <c r="D12" s="120"/>
      <c r="E12" s="120"/>
      <c r="F12" s="120"/>
      <c r="G12" s="4" t="s">
        <v>17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s="6" customFormat="1" ht="24" customHeight="1" x14ac:dyDescent="0.25">
      <c r="A13" s="170"/>
      <c r="B13" s="167"/>
      <c r="C13" s="120" t="s">
        <v>118</v>
      </c>
      <c r="D13" s="120"/>
      <c r="E13" s="120"/>
      <c r="F13" s="120"/>
      <c r="G13" s="8" t="s">
        <v>13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s="6" customFormat="1" ht="23.25" customHeight="1" x14ac:dyDescent="0.25">
      <c r="A14" s="170"/>
      <c r="B14" s="167"/>
      <c r="C14" s="120"/>
      <c r="D14" s="120"/>
      <c r="E14" s="120"/>
      <c r="F14" s="120"/>
      <c r="G14" s="4" t="s">
        <v>14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s="6" customFormat="1" ht="33.75" customHeight="1" x14ac:dyDescent="0.25">
      <c r="A15" s="170"/>
      <c r="B15" s="167"/>
      <c r="C15" s="120"/>
      <c r="D15" s="120"/>
      <c r="E15" s="120"/>
      <c r="F15" s="120"/>
      <c r="G15" s="4" t="s">
        <v>15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s="6" customFormat="1" ht="19.5" customHeight="1" x14ac:dyDescent="0.25">
      <c r="A16" s="170"/>
      <c r="B16" s="167"/>
      <c r="C16" s="120"/>
      <c r="D16" s="120"/>
      <c r="E16" s="120"/>
      <c r="F16" s="120"/>
      <c r="G16" s="4" t="s">
        <v>16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s="6" customFormat="1" ht="33.75" customHeight="1" x14ac:dyDescent="0.25">
      <c r="A17" s="171"/>
      <c r="B17" s="168"/>
      <c r="C17" s="120"/>
      <c r="D17" s="120"/>
      <c r="E17" s="120"/>
      <c r="F17" s="120"/>
      <c r="G17" s="4" t="s">
        <v>17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s="6" customFormat="1" ht="19.5" customHeight="1" x14ac:dyDescent="0.25">
      <c r="A18" s="163" t="s">
        <v>119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5"/>
    </row>
    <row r="19" spans="1:20" s="6" customFormat="1" ht="21" customHeight="1" x14ac:dyDescent="0.25">
      <c r="A19" s="120"/>
      <c r="B19" s="120" t="s">
        <v>120</v>
      </c>
      <c r="C19" s="120"/>
      <c r="D19" s="120"/>
      <c r="E19" s="120"/>
      <c r="F19" s="120"/>
      <c r="G19" s="8" t="s">
        <v>13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s="6" customFormat="1" ht="25.5" customHeight="1" x14ac:dyDescent="0.25">
      <c r="A20" s="120"/>
      <c r="B20" s="120"/>
      <c r="C20" s="120"/>
      <c r="D20" s="120"/>
      <c r="E20" s="120"/>
      <c r="F20" s="120"/>
      <c r="G20" s="4" t="s">
        <v>14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s="6" customFormat="1" ht="33.75" customHeight="1" x14ac:dyDescent="0.25">
      <c r="A21" s="120"/>
      <c r="B21" s="120"/>
      <c r="C21" s="120"/>
      <c r="D21" s="120"/>
      <c r="E21" s="120"/>
      <c r="F21" s="120"/>
      <c r="G21" s="4" t="s">
        <v>15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s="6" customFormat="1" ht="23.25" customHeight="1" x14ac:dyDescent="0.25">
      <c r="A22" s="120"/>
      <c r="B22" s="120"/>
      <c r="C22" s="120"/>
      <c r="D22" s="120"/>
      <c r="E22" s="120"/>
      <c r="F22" s="120"/>
      <c r="G22" s="4" t="s">
        <v>16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s="6" customFormat="1" ht="33.75" customHeight="1" x14ac:dyDescent="0.25">
      <c r="A23" s="120"/>
      <c r="B23" s="120"/>
      <c r="C23" s="120"/>
      <c r="D23" s="120"/>
      <c r="E23" s="120"/>
      <c r="F23" s="120"/>
      <c r="G23" s="4" t="s">
        <v>17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</sheetData>
  <mergeCells count="26">
    <mergeCell ref="S1:T1"/>
    <mergeCell ref="E4:E5"/>
    <mergeCell ref="F4:F5"/>
    <mergeCell ref="A18:T18"/>
    <mergeCell ref="B8:B17"/>
    <mergeCell ref="C13:E17"/>
    <mergeCell ref="A8:A17"/>
    <mergeCell ref="F13:F17"/>
    <mergeCell ref="A3:T3"/>
    <mergeCell ref="F8:F12"/>
    <mergeCell ref="H4:T4"/>
    <mergeCell ref="E8:E12"/>
    <mergeCell ref="G4:G5"/>
    <mergeCell ref="A7:T7"/>
    <mergeCell ref="F19:F23"/>
    <mergeCell ref="A4:A5"/>
    <mergeCell ref="B4:B5"/>
    <mergeCell ref="C4:C5"/>
    <mergeCell ref="D4:D5"/>
    <mergeCell ref="C8:C12"/>
    <mergeCell ref="D8:D12"/>
    <mergeCell ref="C19:C23"/>
    <mergeCell ref="D19:D23"/>
    <mergeCell ref="E19:E23"/>
    <mergeCell ref="A19:A23"/>
    <mergeCell ref="B19:B23"/>
  </mergeCells>
  <printOptions horizontalCentered="1"/>
  <pageMargins left="0.31496062992125984" right="0.31496062992125984" top="0.39370078740157483" bottom="0.39370078740157483" header="0" footer="0"/>
  <pageSetup paperSize="9" scale="67" firstPageNumber="13" orientation="landscape" useFirstPageNumber="1" verticalDpi="180" r:id="rId1"/>
  <headerFooter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view="pageBreakPreview" zoomScaleNormal="85" zoomScaleSheetLayoutView="100" workbookViewId="0">
      <selection activeCell="M25" sqref="M25"/>
    </sheetView>
  </sheetViews>
  <sheetFormatPr defaultColWidth="9.140625" defaultRowHeight="15.75" x14ac:dyDescent="0.25"/>
  <cols>
    <col min="1" max="1" width="5.28515625" style="6" customWidth="1"/>
    <col min="2" max="2" width="16.85546875" style="6" customWidth="1"/>
    <col min="3" max="3" width="18.7109375" style="6" customWidth="1"/>
    <col min="4" max="4" width="7.28515625" style="6" customWidth="1"/>
    <col min="5" max="5" width="7.5703125" style="6" customWidth="1"/>
    <col min="6" max="6" width="7.7109375" style="6" customWidth="1"/>
    <col min="7" max="7" width="7.28515625" style="6" customWidth="1"/>
    <col min="8" max="8" width="7.5703125" style="6" customWidth="1"/>
    <col min="9" max="9" width="7.42578125" style="6" customWidth="1"/>
    <col min="10" max="10" width="7.140625" style="6" customWidth="1"/>
    <col min="11" max="11" width="7" style="6" customWidth="1"/>
    <col min="12" max="12" width="6.85546875" style="6" customWidth="1"/>
    <col min="13" max="13" width="7.5703125" style="6" customWidth="1"/>
    <col min="14" max="14" width="6.85546875" style="6" customWidth="1"/>
    <col min="15" max="15" width="7.140625" style="6" customWidth="1"/>
    <col min="16" max="16" width="21" style="6" customWidth="1"/>
    <col min="17" max="16384" width="9.140625" style="6"/>
  </cols>
  <sheetData>
    <row r="1" spans="1:16" x14ac:dyDescent="0.25">
      <c r="P1" s="37" t="s">
        <v>41</v>
      </c>
    </row>
    <row r="3" spans="1:16" ht="31.5" customHeight="1" x14ac:dyDescent="0.25">
      <c r="A3" s="162" t="s">
        <v>135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35.25" customHeight="1" x14ac:dyDescent="0.25">
      <c r="A4" s="159" t="s">
        <v>20</v>
      </c>
      <c r="B4" s="145" t="s">
        <v>38</v>
      </c>
      <c r="C4" s="145" t="s">
        <v>39</v>
      </c>
      <c r="D4" s="144" t="s">
        <v>132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59" t="s">
        <v>40</v>
      </c>
    </row>
    <row r="5" spans="1:16" s="47" customFormat="1" ht="57" customHeight="1" x14ac:dyDescent="0.25">
      <c r="A5" s="161"/>
      <c r="B5" s="145"/>
      <c r="C5" s="145"/>
      <c r="D5" s="38" t="s">
        <v>2</v>
      </c>
      <c r="E5" s="38" t="s">
        <v>3</v>
      </c>
      <c r="F5" s="38" t="s">
        <v>4</v>
      </c>
      <c r="G5" s="38" t="s">
        <v>117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9</v>
      </c>
      <c r="M5" s="38" t="s">
        <v>10</v>
      </c>
      <c r="N5" s="38" t="s">
        <v>11</v>
      </c>
      <c r="O5" s="48" t="s">
        <v>12</v>
      </c>
      <c r="P5" s="160"/>
    </row>
    <row r="6" spans="1:16" s="47" customFormat="1" ht="18" customHeight="1" x14ac:dyDescent="0.2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8">
        <v>13</v>
      </c>
      <c r="N6" s="38">
        <v>14</v>
      </c>
      <c r="O6" s="38">
        <v>15</v>
      </c>
      <c r="P6" s="38">
        <v>16</v>
      </c>
    </row>
    <row r="7" spans="1:16" x14ac:dyDescent="0.25">
      <c r="A7" s="49">
        <v>1</v>
      </c>
      <c r="B7" s="49" t="s">
        <v>75</v>
      </c>
      <c r="C7" s="49" t="s">
        <v>75</v>
      </c>
      <c r="D7" s="49" t="s">
        <v>75</v>
      </c>
      <c r="E7" s="49" t="s">
        <v>75</v>
      </c>
      <c r="F7" s="49" t="s">
        <v>75</v>
      </c>
      <c r="G7" s="49" t="s">
        <v>75</v>
      </c>
      <c r="H7" s="49" t="s">
        <v>75</v>
      </c>
      <c r="I7" s="49" t="s">
        <v>75</v>
      </c>
      <c r="J7" s="49" t="s">
        <v>75</v>
      </c>
      <c r="K7" s="49" t="s">
        <v>75</v>
      </c>
      <c r="L7" s="49" t="s">
        <v>75</v>
      </c>
      <c r="M7" s="49" t="s">
        <v>75</v>
      </c>
      <c r="N7" s="49" t="s">
        <v>75</v>
      </c>
      <c r="O7" s="49" t="s">
        <v>75</v>
      </c>
      <c r="P7" s="49" t="s">
        <v>75</v>
      </c>
    </row>
  </sheetData>
  <mergeCells count="6">
    <mergeCell ref="A3:P3"/>
    <mergeCell ref="P4:P5"/>
    <mergeCell ref="D4:O4"/>
    <mergeCell ref="A4:A5"/>
    <mergeCell ref="B4:B5"/>
    <mergeCell ref="C4:C5"/>
  </mergeCells>
  <printOptions horizontalCentered="1"/>
  <pageMargins left="0.31496062992125984" right="0.31496062992125984" top="0.39370078740157483" bottom="0.39370078740157483" header="0" footer="0"/>
  <pageSetup paperSize="9" scale="94" firstPageNumber="14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2 Осн.мероприятия</vt:lpstr>
      <vt:lpstr>3. Портфели</vt:lpstr>
      <vt:lpstr>4. Хар-ка осн. мер.</vt:lpstr>
      <vt:lpstr>5. Свод показ.мун.зад.</vt:lpstr>
      <vt:lpstr>6. Перечень рисков</vt:lpstr>
      <vt:lpstr>8. Перечень объектов</vt:lpstr>
      <vt:lpstr>3 Перечень объектов</vt:lpstr>
      <vt:lpstr>4 Портфели</vt:lpstr>
      <vt:lpstr>5 Сводные показатели</vt:lpstr>
      <vt:lpstr>6 Перечень рисков</vt:lpstr>
      <vt:lpstr>7 Перечень об.кап.строит</vt:lpstr>
      <vt:lpstr>8 Пл мероп оц эф-ти</vt:lpstr>
      <vt:lpstr>9 Предложения граждан</vt:lpstr>
      <vt:lpstr>5. Свод показ.мун.зад..</vt:lpstr>
      <vt:lpstr>4. Хар-ка осн. мер..</vt:lpstr>
      <vt:lpstr>'2 Осн.мероприятия'!Заголовки_для_печати</vt:lpstr>
      <vt:lpstr>'2 Осн.мероприятия'!Область_печати</vt:lpstr>
      <vt:lpstr>'5 Сводные показатели'!Область_печати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2024-03-25T12:00:22Z</dcterms:modified>
</cp:coreProperties>
</file>