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28" yWindow="240" windowWidth="23136" windowHeight="12240"/>
  </bookViews>
  <sheets>
    <sheet name="Мероприятия программы" sheetId="5" r:id="rId1"/>
  </sheets>
  <definedNames>
    <definedName name="_xlnm.Print_Titles" localSheetId="0">'Мероприятия программы'!$4:$7</definedName>
  </definedNames>
  <calcPr calcId="144525"/>
</workbook>
</file>

<file path=xl/calcChain.xml><?xml version="1.0" encoding="utf-8"?>
<calcChain xmlns="http://schemas.openxmlformats.org/spreadsheetml/2006/main">
  <c r="F187" i="5" l="1"/>
  <c r="E194" i="5" l="1"/>
  <c r="E193" i="5"/>
  <c r="E192" i="5"/>
  <c r="E191" i="5"/>
  <c r="E190" i="5"/>
  <c r="E189" i="5"/>
  <c r="E183" i="5"/>
  <c r="E182" i="5"/>
  <c r="E181" i="5"/>
  <c r="E180" i="5"/>
  <c r="E178" i="5"/>
  <c r="E177" i="5"/>
  <c r="E176" i="5"/>
  <c r="E175" i="5"/>
  <c r="E173" i="5"/>
  <c r="E172" i="5"/>
  <c r="E171" i="5"/>
  <c r="E170" i="5"/>
  <c r="E169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1" i="5"/>
  <c r="E140" i="5"/>
  <c r="E139" i="5"/>
  <c r="E138" i="5"/>
  <c r="E137" i="5"/>
  <c r="E133" i="5"/>
  <c r="E131" i="5"/>
  <c r="E130" i="5"/>
  <c r="E129" i="5"/>
  <c r="E128" i="5"/>
  <c r="E127" i="5"/>
  <c r="E126" i="5"/>
  <c r="E123" i="5"/>
  <c r="E115" i="5"/>
  <c r="E110" i="5"/>
  <c r="E105" i="5"/>
  <c r="E104" i="5"/>
  <c r="E103" i="5"/>
  <c r="E102" i="5"/>
  <c r="E101" i="5"/>
  <c r="E100" i="5"/>
  <c r="E97" i="5"/>
  <c r="E95" i="5"/>
  <c r="E94" i="5"/>
  <c r="E93" i="5"/>
  <c r="E90" i="5"/>
  <c r="E86" i="5"/>
  <c r="E81" i="5"/>
  <c r="E76" i="5"/>
  <c r="E73" i="5"/>
  <c r="E72" i="5"/>
  <c r="E65" i="5"/>
  <c r="E64" i="5"/>
  <c r="E61" i="5"/>
  <c r="E57" i="5"/>
  <c r="E56" i="5"/>
  <c r="E33" i="5"/>
  <c r="E32" i="5"/>
  <c r="E31" i="5"/>
  <c r="E30" i="5"/>
  <c r="E27" i="5"/>
  <c r="E18" i="5"/>
  <c r="E17" i="5"/>
  <c r="E13" i="5"/>
  <c r="E12" i="5"/>
  <c r="E11" i="5"/>
  <c r="F9" i="5" l="1"/>
  <c r="F58" i="5" l="1"/>
  <c r="F167" i="5" l="1"/>
  <c r="E167" i="5" s="1"/>
  <c r="H187" i="5"/>
  <c r="H167" i="5"/>
  <c r="G187" i="5"/>
  <c r="G167" i="5"/>
  <c r="H166" i="5"/>
  <c r="G166" i="5"/>
  <c r="F166" i="5"/>
  <c r="E166" i="5" s="1"/>
  <c r="H179" i="5" l="1"/>
  <c r="G179" i="5"/>
  <c r="E179" i="5" s="1"/>
  <c r="F179" i="5"/>
  <c r="H42" i="5" l="1"/>
  <c r="H58" i="5"/>
  <c r="E58" i="5" s="1"/>
  <c r="H125" i="5"/>
  <c r="G125" i="5"/>
  <c r="F125" i="5"/>
  <c r="H71" i="5"/>
  <c r="G71" i="5"/>
  <c r="F124" i="5"/>
  <c r="H62" i="5"/>
  <c r="F122" i="5" l="1"/>
  <c r="F63" i="5" l="1"/>
  <c r="G63" i="5"/>
  <c r="F62" i="5"/>
  <c r="L125" i="5" l="1"/>
  <c r="K125" i="5"/>
  <c r="J125" i="5"/>
  <c r="I125" i="5"/>
  <c r="L122" i="5"/>
  <c r="K122" i="5" s="1"/>
  <c r="J122" i="5" s="1"/>
  <c r="I122" i="5" s="1"/>
  <c r="L121" i="5"/>
  <c r="K121" i="5" s="1"/>
  <c r="J121" i="5" s="1"/>
  <c r="I121" i="5" s="1"/>
  <c r="H121" i="5" s="1"/>
  <c r="G121" i="5" s="1"/>
  <c r="F121" i="5" s="1"/>
  <c r="E121" i="5" s="1"/>
  <c r="L120" i="5"/>
  <c r="K120" i="5" s="1"/>
  <c r="J120" i="5" s="1"/>
  <c r="I120" i="5" s="1"/>
  <c r="H120" i="5" s="1"/>
  <c r="G120" i="5" s="1"/>
  <c r="E120" i="5" s="1"/>
  <c r="L119" i="5"/>
  <c r="K119" i="5" s="1"/>
  <c r="L118" i="5"/>
  <c r="K118" i="5" s="1"/>
  <c r="J118" i="5" s="1"/>
  <c r="I118" i="5" s="1"/>
  <c r="H118" i="5" s="1"/>
  <c r="G118" i="5" s="1"/>
  <c r="F118" i="5" s="1"/>
  <c r="E118" i="5" s="1"/>
  <c r="F117" i="5"/>
  <c r="L132" i="5"/>
  <c r="K132" i="5" s="1"/>
  <c r="J132" i="5" s="1"/>
  <c r="I132" i="5" s="1"/>
  <c r="L116" i="5"/>
  <c r="K116" i="5" s="1"/>
  <c r="J116" i="5" s="1"/>
  <c r="I116" i="5" s="1"/>
  <c r="H116" i="5" s="1"/>
  <c r="G116" i="5" s="1"/>
  <c r="F116" i="5" s="1"/>
  <c r="E116" i="5" s="1"/>
  <c r="L114" i="5"/>
  <c r="K114" i="5" s="1"/>
  <c r="L113" i="5"/>
  <c r="K113" i="5" s="1"/>
  <c r="J113" i="5" s="1"/>
  <c r="I113" i="5" s="1"/>
  <c r="H113" i="5" s="1"/>
  <c r="G113" i="5" s="1"/>
  <c r="F113" i="5" s="1"/>
  <c r="E113" i="5" s="1"/>
  <c r="F112" i="5"/>
  <c r="L111" i="5"/>
  <c r="K111" i="5" s="1"/>
  <c r="J111" i="5" s="1"/>
  <c r="I111" i="5" s="1"/>
  <c r="H111" i="5" s="1"/>
  <c r="G111" i="5" s="1"/>
  <c r="F111" i="5" s="1"/>
  <c r="E111" i="5" s="1"/>
  <c r="L109" i="5"/>
  <c r="K109" i="5" s="1"/>
  <c r="L108" i="5"/>
  <c r="K108" i="5" s="1"/>
  <c r="J108" i="5" s="1"/>
  <c r="I108" i="5" s="1"/>
  <c r="H108" i="5" s="1"/>
  <c r="G108" i="5" s="1"/>
  <c r="F108" i="5" s="1"/>
  <c r="E108" i="5" s="1"/>
  <c r="F107" i="5"/>
  <c r="E125" i="5" l="1"/>
  <c r="L107" i="5"/>
  <c r="K117" i="5"/>
  <c r="J119" i="5"/>
  <c r="L117" i="5"/>
  <c r="K112" i="5"/>
  <c r="J114" i="5"/>
  <c r="L112" i="5"/>
  <c r="J109" i="5"/>
  <c r="L66" i="5"/>
  <c r="K66" i="5" s="1"/>
  <c r="J66" i="5" s="1"/>
  <c r="I66" i="5" s="1"/>
  <c r="H66" i="5" s="1"/>
  <c r="G66" i="5" s="1"/>
  <c r="F66" i="5" s="1"/>
  <c r="E66" i="5" s="1"/>
  <c r="L67" i="5"/>
  <c r="K67" i="5" s="1"/>
  <c r="J67" i="5" s="1"/>
  <c r="I67" i="5" s="1"/>
  <c r="H67" i="5" s="1"/>
  <c r="G67" i="5" s="1"/>
  <c r="F67" i="5" s="1"/>
  <c r="E67" i="5" s="1"/>
  <c r="L68" i="5"/>
  <c r="K68" i="5" s="1"/>
  <c r="J68" i="5" s="1"/>
  <c r="I68" i="5" s="1"/>
  <c r="H68" i="5" s="1"/>
  <c r="G68" i="5" s="1"/>
  <c r="F68" i="5" s="1"/>
  <c r="E68" i="5" s="1"/>
  <c r="L69" i="5"/>
  <c r="K69" i="5" s="1"/>
  <c r="J69" i="5" s="1"/>
  <c r="I69" i="5" s="1"/>
  <c r="H69" i="5" s="1"/>
  <c r="G69" i="5" s="1"/>
  <c r="F69" i="5" s="1"/>
  <c r="E69" i="5" s="1"/>
  <c r="F71" i="5"/>
  <c r="L71" i="5"/>
  <c r="K71" i="5" s="1"/>
  <c r="J71" i="5" s="1"/>
  <c r="I71" i="5" s="1"/>
  <c r="L74" i="5"/>
  <c r="K74" i="5" s="1"/>
  <c r="J74" i="5" s="1"/>
  <c r="I74" i="5" s="1"/>
  <c r="E74" i="5" s="1"/>
  <c r="E71" i="5" l="1"/>
  <c r="J117" i="5"/>
  <c r="I119" i="5"/>
  <c r="J112" i="5"/>
  <c r="I114" i="5"/>
  <c r="J107" i="5"/>
  <c r="I109" i="5"/>
  <c r="K107" i="5"/>
  <c r="H119" i="5" l="1"/>
  <c r="I117" i="5"/>
  <c r="I112" i="5"/>
  <c r="H114" i="5"/>
  <c r="H109" i="5"/>
  <c r="I107" i="5"/>
  <c r="F42" i="5"/>
  <c r="F41" i="5"/>
  <c r="F92" i="5"/>
  <c r="E92" i="5" s="1"/>
  <c r="L96" i="5"/>
  <c r="K96" i="5" s="1"/>
  <c r="J96" i="5" s="1"/>
  <c r="I96" i="5" s="1"/>
  <c r="H124" i="5" l="1"/>
  <c r="H122" i="5" s="1"/>
  <c r="I91" i="5"/>
  <c r="F91" i="5"/>
  <c r="G119" i="5"/>
  <c r="E119" i="5" s="1"/>
  <c r="H117" i="5"/>
  <c r="G114" i="5"/>
  <c r="E114" i="5" s="1"/>
  <c r="H112" i="5"/>
  <c r="H107" i="5"/>
  <c r="G109" i="5"/>
  <c r="E109" i="5" s="1"/>
  <c r="G124" i="5" l="1"/>
  <c r="H91" i="5"/>
  <c r="G117" i="5"/>
  <c r="E117" i="5" s="1"/>
  <c r="G112" i="5"/>
  <c r="E112" i="5" s="1"/>
  <c r="G107" i="5"/>
  <c r="E107" i="5" s="1"/>
  <c r="G122" i="5" l="1"/>
  <c r="E122" i="5" s="1"/>
  <c r="G91" i="5"/>
  <c r="E91" i="5" s="1"/>
  <c r="L174" i="5" l="1"/>
  <c r="K174" i="5"/>
  <c r="J174" i="5"/>
  <c r="I174" i="5"/>
  <c r="H174" i="5"/>
  <c r="G174" i="5"/>
  <c r="F174" i="5"/>
  <c r="L164" i="5"/>
  <c r="K164" i="5"/>
  <c r="J164" i="5"/>
  <c r="I164" i="5"/>
  <c r="H164" i="5"/>
  <c r="L159" i="5"/>
  <c r="K159" i="5"/>
  <c r="J159" i="5"/>
  <c r="I159" i="5"/>
  <c r="H159" i="5"/>
  <c r="G159" i="5"/>
  <c r="F159" i="5"/>
  <c r="E159" i="5" l="1"/>
  <c r="E174" i="5"/>
  <c r="G168" i="5"/>
  <c r="F168" i="5" s="1"/>
  <c r="E168" i="5" s="1"/>
  <c r="G165" i="5"/>
  <c r="G164" i="5" l="1"/>
  <c r="F165" i="5"/>
  <c r="L188" i="5"/>
  <c r="K188" i="5" s="1"/>
  <c r="J188" i="5" s="1"/>
  <c r="I188" i="5" s="1"/>
  <c r="H188" i="5" s="1"/>
  <c r="G188" i="5" s="1"/>
  <c r="F188" i="5" s="1"/>
  <c r="E188" i="5" s="1"/>
  <c r="L187" i="5"/>
  <c r="K187" i="5" s="1"/>
  <c r="J187" i="5" s="1"/>
  <c r="I187" i="5" s="1"/>
  <c r="E187" i="5" s="1"/>
  <c r="L186" i="5"/>
  <c r="K186" i="5" s="1"/>
  <c r="J186" i="5" s="1"/>
  <c r="I186" i="5" s="1"/>
  <c r="H186" i="5" s="1"/>
  <c r="G186" i="5" s="1"/>
  <c r="E186" i="5" s="1"/>
  <c r="L185" i="5"/>
  <c r="E164" i="5" l="1"/>
  <c r="F164" i="5"/>
  <c r="E165" i="5"/>
  <c r="K185" i="5"/>
  <c r="L184" i="5"/>
  <c r="L10" i="5"/>
  <c r="E10" i="5" s="1"/>
  <c r="L20" i="5"/>
  <c r="L23" i="5"/>
  <c r="K23" i="5" s="1"/>
  <c r="J23" i="5" s="1"/>
  <c r="I23" i="5" s="1"/>
  <c r="H23" i="5" s="1"/>
  <c r="G23" i="5" s="1"/>
  <c r="F23" i="5" s="1"/>
  <c r="E23" i="5" s="1"/>
  <c r="F28" i="5"/>
  <c r="E28" i="5" s="1"/>
  <c r="L35" i="5"/>
  <c r="L38" i="5"/>
  <c r="L48" i="5"/>
  <c r="K48" i="5" s="1"/>
  <c r="J48" i="5" s="1"/>
  <c r="I48" i="5" s="1"/>
  <c r="H48" i="5" s="1"/>
  <c r="G48" i="5" s="1"/>
  <c r="F48" i="5" s="1"/>
  <c r="E48" i="5" s="1"/>
  <c r="L47" i="5"/>
  <c r="K47" i="5" s="1"/>
  <c r="J47" i="5" s="1"/>
  <c r="I47" i="5" s="1"/>
  <c r="H47" i="5" s="1"/>
  <c r="G47" i="5" s="1"/>
  <c r="F47" i="5" s="1"/>
  <c r="E47" i="5" s="1"/>
  <c r="L46" i="5"/>
  <c r="K46" i="5" s="1"/>
  <c r="J46" i="5" s="1"/>
  <c r="I46" i="5" s="1"/>
  <c r="H46" i="5" s="1"/>
  <c r="G46" i="5" s="1"/>
  <c r="F46" i="5" s="1"/>
  <c r="E46" i="5" s="1"/>
  <c r="L45" i="5"/>
  <c r="L51" i="5"/>
  <c r="L54" i="5"/>
  <c r="K54" i="5" s="1"/>
  <c r="J54" i="5" s="1"/>
  <c r="I54" i="5" s="1"/>
  <c r="H54" i="5" s="1"/>
  <c r="G54" i="5" s="1"/>
  <c r="F54" i="5" s="1"/>
  <c r="E54" i="5" s="1"/>
  <c r="L75" i="5"/>
  <c r="K75" i="5" s="1"/>
  <c r="J75" i="5" s="1"/>
  <c r="I75" i="5" s="1"/>
  <c r="H75" i="5" s="1"/>
  <c r="G75" i="5" s="1"/>
  <c r="F75" i="5" s="1"/>
  <c r="E75" i="5" s="1"/>
  <c r="L77" i="5"/>
  <c r="K77" i="5" s="1"/>
  <c r="J77" i="5" s="1"/>
  <c r="I77" i="5" s="1"/>
  <c r="H77" i="5" s="1"/>
  <c r="G77" i="5" s="1"/>
  <c r="F77" i="5" s="1"/>
  <c r="E77" i="5" s="1"/>
  <c r="L80" i="5"/>
  <c r="K80" i="5" s="1"/>
  <c r="J80" i="5" s="1"/>
  <c r="I80" i="5" s="1"/>
  <c r="H80" i="5" s="1"/>
  <c r="G80" i="5" s="1"/>
  <c r="F80" i="5" s="1"/>
  <c r="E80" i="5" s="1"/>
  <c r="L82" i="5"/>
  <c r="K82" i="5" s="1"/>
  <c r="J82" i="5" s="1"/>
  <c r="I82" i="5" s="1"/>
  <c r="H82" i="5" s="1"/>
  <c r="G82" i="5" s="1"/>
  <c r="F82" i="5" s="1"/>
  <c r="E82" i="5" s="1"/>
  <c r="L85" i="5"/>
  <c r="K85" i="5" s="1"/>
  <c r="J85" i="5" s="1"/>
  <c r="I85" i="5" s="1"/>
  <c r="H85" i="5" s="1"/>
  <c r="G85" i="5" s="1"/>
  <c r="F85" i="5" s="1"/>
  <c r="E85" i="5" s="1"/>
  <c r="L87" i="5"/>
  <c r="K87" i="5" s="1"/>
  <c r="J87" i="5" s="1"/>
  <c r="I87" i="5" s="1"/>
  <c r="H87" i="5" s="1"/>
  <c r="G87" i="5" s="1"/>
  <c r="F87" i="5" s="1"/>
  <c r="E87" i="5" s="1"/>
  <c r="L43" i="5" l="1"/>
  <c r="J185" i="5"/>
  <c r="K184" i="5"/>
  <c r="F59" i="5"/>
  <c r="L40" i="5"/>
  <c r="K45" i="5"/>
  <c r="L44" i="5"/>
  <c r="K38" i="5"/>
  <c r="K43" i="5" s="1"/>
  <c r="L136" i="5"/>
  <c r="L162" i="5" s="1"/>
  <c r="K35" i="5"/>
  <c r="K51" i="5"/>
  <c r="K20" i="5"/>
  <c r="F55" i="5" l="1"/>
  <c r="E59" i="5"/>
  <c r="I185" i="5"/>
  <c r="J184" i="5"/>
  <c r="K40" i="5"/>
  <c r="J20" i="5"/>
  <c r="J45" i="5"/>
  <c r="K44" i="5"/>
  <c r="J51" i="5"/>
  <c r="J35" i="5"/>
  <c r="J38" i="5"/>
  <c r="J43" i="5" s="1"/>
  <c r="K136" i="5"/>
  <c r="K162" i="5" s="1"/>
  <c r="L89" i="5"/>
  <c r="K89" i="5" s="1"/>
  <c r="J89" i="5" s="1"/>
  <c r="I89" i="5" s="1"/>
  <c r="H89" i="5" s="1"/>
  <c r="G89" i="5" s="1"/>
  <c r="F89" i="5" s="1"/>
  <c r="E89" i="5" s="1"/>
  <c r="L88" i="5"/>
  <c r="K88" i="5" s="1"/>
  <c r="J88" i="5" s="1"/>
  <c r="I88" i="5" s="1"/>
  <c r="H88" i="5" s="1"/>
  <c r="G88" i="5" s="1"/>
  <c r="F88" i="5" s="1"/>
  <c r="E88" i="5" s="1"/>
  <c r="L84" i="5"/>
  <c r="K84" i="5" s="1"/>
  <c r="J84" i="5" s="1"/>
  <c r="I84" i="5" s="1"/>
  <c r="H84" i="5" s="1"/>
  <c r="G84" i="5" s="1"/>
  <c r="F84" i="5" s="1"/>
  <c r="E84" i="5" s="1"/>
  <c r="L83" i="5"/>
  <c r="K83" i="5" s="1"/>
  <c r="J83" i="5" s="1"/>
  <c r="I83" i="5" s="1"/>
  <c r="H83" i="5" s="1"/>
  <c r="G83" i="5" s="1"/>
  <c r="F83" i="5" s="1"/>
  <c r="E83" i="5" s="1"/>
  <c r="L79" i="5"/>
  <c r="K79" i="5" s="1"/>
  <c r="J79" i="5" s="1"/>
  <c r="I79" i="5" s="1"/>
  <c r="L78" i="5"/>
  <c r="K78" i="5" s="1"/>
  <c r="J78" i="5" s="1"/>
  <c r="I78" i="5" s="1"/>
  <c r="H78" i="5" s="1"/>
  <c r="G78" i="5" s="1"/>
  <c r="F78" i="5" s="1"/>
  <c r="E78" i="5" s="1"/>
  <c r="H185" i="5" l="1"/>
  <c r="I184" i="5"/>
  <c r="H79" i="5"/>
  <c r="I99" i="5"/>
  <c r="J40" i="5"/>
  <c r="I35" i="5"/>
  <c r="I38" i="5"/>
  <c r="I43" i="5" s="1"/>
  <c r="J136" i="5"/>
  <c r="J162" i="5" s="1"/>
  <c r="I51" i="5"/>
  <c r="I45" i="5"/>
  <c r="J44" i="5"/>
  <c r="I20" i="5"/>
  <c r="I15" i="5"/>
  <c r="F98" i="5"/>
  <c r="L53" i="5"/>
  <c r="L63" i="5" s="1"/>
  <c r="L52" i="5"/>
  <c r="L62" i="5" s="1"/>
  <c r="L37" i="5"/>
  <c r="L36" i="5"/>
  <c r="L26" i="5"/>
  <c r="L22" i="5"/>
  <c r="K22" i="5" s="1"/>
  <c r="J22" i="5" s="1"/>
  <c r="I22" i="5" s="1"/>
  <c r="E22" i="5" s="1"/>
  <c r="L21" i="5"/>
  <c r="F134" i="5" l="1"/>
  <c r="G79" i="5"/>
  <c r="H99" i="5"/>
  <c r="G185" i="5"/>
  <c r="H184" i="5"/>
  <c r="L41" i="5"/>
  <c r="I40" i="5"/>
  <c r="L42" i="5"/>
  <c r="K37" i="5"/>
  <c r="K42" i="5" s="1"/>
  <c r="L9" i="5"/>
  <c r="K21" i="5"/>
  <c r="L19" i="5"/>
  <c r="L24" i="5"/>
  <c r="L29" i="5"/>
  <c r="L50" i="5"/>
  <c r="L60" i="5" s="1"/>
  <c r="L158" i="5"/>
  <c r="H20" i="5"/>
  <c r="H45" i="5"/>
  <c r="I44" i="5"/>
  <c r="H51" i="5"/>
  <c r="L14" i="5"/>
  <c r="K36" i="5"/>
  <c r="L34" i="5"/>
  <c r="H38" i="5"/>
  <c r="H43" i="5" s="1"/>
  <c r="I136" i="5"/>
  <c r="I162" i="5" s="1"/>
  <c r="H35" i="5"/>
  <c r="K52" i="5"/>
  <c r="K62" i="5" s="1"/>
  <c r="L99" i="5"/>
  <c r="L124" i="5" s="1"/>
  <c r="K53" i="5"/>
  <c r="K63" i="5" s="1"/>
  <c r="L98" i="5"/>
  <c r="F79" i="5" l="1"/>
  <c r="E79" i="5" s="1"/>
  <c r="G99" i="5"/>
  <c r="F185" i="5"/>
  <c r="E185" i="5" s="1"/>
  <c r="G184" i="5"/>
  <c r="L134" i="5"/>
  <c r="L160" i="5" s="1"/>
  <c r="H40" i="5"/>
  <c r="L39" i="5"/>
  <c r="K41" i="5"/>
  <c r="J36" i="5"/>
  <c r="K34" i="5"/>
  <c r="G38" i="5"/>
  <c r="G43" i="5" s="1"/>
  <c r="H136" i="5"/>
  <c r="H162" i="5" s="1"/>
  <c r="F25" i="5"/>
  <c r="E25" i="5" s="1"/>
  <c r="G45" i="5"/>
  <c r="H44" i="5"/>
  <c r="K50" i="5"/>
  <c r="K60" i="5" s="1"/>
  <c r="K24" i="5"/>
  <c r="K9" i="5"/>
  <c r="K14" i="5"/>
  <c r="G35" i="5"/>
  <c r="G51" i="5"/>
  <c r="G50" i="5" s="1"/>
  <c r="G20" i="5"/>
  <c r="K158" i="5"/>
  <c r="K29" i="5"/>
  <c r="J21" i="5"/>
  <c r="K19" i="5"/>
  <c r="J37" i="5"/>
  <c r="J42" i="5" s="1"/>
  <c r="L135" i="5"/>
  <c r="L161" i="5" s="1"/>
  <c r="J53" i="5"/>
  <c r="J63" i="5" s="1"/>
  <c r="J52" i="5"/>
  <c r="J62" i="5" s="1"/>
  <c r="K99" i="5"/>
  <c r="K124" i="5" s="1"/>
  <c r="K98" i="5"/>
  <c r="F184" i="5" l="1"/>
  <c r="E184" i="5" s="1"/>
  <c r="F99" i="5"/>
  <c r="H63" i="5"/>
  <c r="H55" i="5"/>
  <c r="G62" i="5"/>
  <c r="G55" i="5"/>
  <c r="E55" i="5" s="1"/>
  <c r="G40" i="5"/>
  <c r="K134" i="5"/>
  <c r="K160" i="5" s="1"/>
  <c r="J41" i="5"/>
  <c r="K39" i="5"/>
  <c r="F20" i="5"/>
  <c r="E20" i="5" s="1"/>
  <c r="J24" i="5"/>
  <c r="F45" i="5"/>
  <c r="E45" i="5" s="1"/>
  <c r="G44" i="5"/>
  <c r="F24" i="5"/>
  <c r="I21" i="5"/>
  <c r="J19" i="5"/>
  <c r="F35" i="5"/>
  <c r="E35" i="5" s="1"/>
  <c r="J29" i="5"/>
  <c r="F51" i="5"/>
  <c r="E51" i="5" s="1"/>
  <c r="I16" i="5"/>
  <c r="J14" i="5"/>
  <c r="J9" i="5"/>
  <c r="F38" i="5"/>
  <c r="G136" i="5"/>
  <c r="G162" i="5" s="1"/>
  <c r="I37" i="5"/>
  <c r="J158" i="5"/>
  <c r="F15" i="5"/>
  <c r="E15" i="5" s="1"/>
  <c r="J50" i="5"/>
  <c r="J60" i="5" s="1"/>
  <c r="I36" i="5"/>
  <c r="J34" i="5"/>
  <c r="K135" i="5"/>
  <c r="K161" i="5" s="1"/>
  <c r="J99" i="5"/>
  <c r="J124" i="5" s="1"/>
  <c r="I53" i="5"/>
  <c r="E53" i="5" s="1"/>
  <c r="J98" i="5"/>
  <c r="I52" i="5"/>
  <c r="E52" i="5" s="1"/>
  <c r="F43" i="5" l="1"/>
  <c r="E43" i="5" s="1"/>
  <c r="E38" i="5"/>
  <c r="I42" i="5"/>
  <c r="E37" i="5"/>
  <c r="E99" i="5"/>
  <c r="I62" i="5"/>
  <c r="E62" i="5" s="1"/>
  <c r="I63" i="5"/>
  <c r="E63" i="5" s="1"/>
  <c r="F135" i="5"/>
  <c r="F96" i="5"/>
  <c r="H135" i="5"/>
  <c r="G60" i="5"/>
  <c r="J39" i="5"/>
  <c r="I41" i="5"/>
  <c r="J134" i="5"/>
  <c r="J160" i="5" s="1"/>
  <c r="F40" i="5"/>
  <c r="E40" i="5" s="1"/>
  <c r="I50" i="5"/>
  <c r="I60" i="5" s="1"/>
  <c r="F14" i="5"/>
  <c r="H36" i="5"/>
  <c r="I34" i="5"/>
  <c r="I158" i="5"/>
  <c r="F136" i="5"/>
  <c r="E136" i="5" s="1"/>
  <c r="I14" i="5"/>
  <c r="H21" i="5"/>
  <c r="I19" i="5"/>
  <c r="F44" i="5"/>
  <c r="E44" i="5" s="1"/>
  <c r="I24" i="5"/>
  <c r="F19" i="5"/>
  <c r="I9" i="5"/>
  <c r="F29" i="5"/>
  <c r="I29" i="5"/>
  <c r="F34" i="5"/>
  <c r="J135" i="5"/>
  <c r="J161" i="5" s="1"/>
  <c r="I98" i="5"/>
  <c r="I124" i="5"/>
  <c r="E124" i="5" s="1"/>
  <c r="F39" i="5" l="1"/>
  <c r="F132" i="5"/>
  <c r="F162" i="5"/>
  <c r="E162" i="5" s="1"/>
  <c r="I134" i="5"/>
  <c r="H41" i="5"/>
  <c r="I39" i="5"/>
  <c r="G42" i="5"/>
  <c r="E42" i="5" s="1"/>
  <c r="G21" i="5"/>
  <c r="E21" i="5" s="1"/>
  <c r="H19" i="5"/>
  <c r="G16" i="5"/>
  <c r="E16" i="5" s="1"/>
  <c r="H14" i="5"/>
  <c r="H50" i="5"/>
  <c r="H60" i="5" s="1"/>
  <c r="G36" i="5"/>
  <c r="E36" i="5" s="1"/>
  <c r="H34" i="5"/>
  <c r="H29" i="5"/>
  <c r="H9" i="5"/>
  <c r="G26" i="5"/>
  <c r="E26" i="5" s="1"/>
  <c r="H24" i="5"/>
  <c r="F161" i="5"/>
  <c r="I135" i="5"/>
  <c r="H98" i="5"/>
  <c r="H96" i="5" s="1"/>
  <c r="H134" i="5" l="1"/>
  <c r="H160" i="5" s="1"/>
  <c r="H39" i="5"/>
  <c r="G135" i="5"/>
  <c r="E135" i="5" s="1"/>
  <c r="G41" i="5"/>
  <c r="E41" i="5" s="1"/>
  <c r="G9" i="5"/>
  <c r="E9" i="5" s="1"/>
  <c r="G24" i="5"/>
  <c r="E24" i="5" s="1"/>
  <c r="G29" i="5"/>
  <c r="E29" i="5" s="1"/>
  <c r="G14" i="5"/>
  <c r="E14" i="5" s="1"/>
  <c r="G19" i="5"/>
  <c r="E19" i="5" s="1"/>
  <c r="F50" i="5"/>
  <c r="E50" i="5" s="1"/>
  <c r="G34" i="5"/>
  <c r="E34" i="5" s="1"/>
  <c r="I161" i="5"/>
  <c r="I160" i="5"/>
  <c r="G98" i="5"/>
  <c r="E98" i="5" s="1"/>
  <c r="F60" i="5" l="1"/>
  <c r="E60" i="5" s="1"/>
  <c r="G39" i="5"/>
  <c r="E39" i="5" s="1"/>
  <c r="G134" i="5"/>
  <c r="E134" i="5" s="1"/>
  <c r="G96" i="5"/>
  <c r="E96" i="5" s="1"/>
  <c r="H161" i="5"/>
  <c r="H132" i="5"/>
  <c r="H158" i="5" s="1"/>
  <c r="F160" i="5"/>
  <c r="G132" i="5" l="1"/>
  <c r="G160" i="5"/>
  <c r="E160" i="5" s="1"/>
  <c r="G161" i="5"/>
  <c r="E161" i="5" s="1"/>
  <c r="G158" i="5" l="1"/>
  <c r="E132" i="5"/>
  <c r="F158" i="5"/>
  <c r="E158" i="5" s="1"/>
</calcChain>
</file>

<file path=xl/sharedStrings.xml><?xml version="1.0" encoding="utf-8"?>
<sst xmlns="http://schemas.openxmlformats.org/spreadsheetml/2006/main" count="282" uniqueCount="80">
  <si>
    <t>Источники финансирования</t>
  </si>
  <si>
    <t>Всего</t>
  </si>
  <si>
    <t>1.1.</t>
  </si>
  <si>
    <t>ДГЗН автономного округа</t>
  </si>
  <si>
    <t>Бюджет автономного округа</t>
  </si>
  <si>
    <t>Местный бюджет МО</t>
  </si>
  <si>
    <t>1.2.</t>
  </si>
  <si>
    <t>1.3.</t>
  </si>
  <si>
    <t>Бюджет МО</t>
  </si>
  <si>
    <t>2.1.</t>
  </si>
  <si>
    <t>У по ВБ, ГО и ЧС администрации города Покачи</t>
  </si>
  <si>
    <t>Всего:</t>
  </si>
  <si>
    <t>Итого по муниципальной программе:</t>
  </si>
  <si>
    <t>Профильный департамент автономного округа</t>
  </si>
  <si>
    <t>Исполнитель</t>
  </si>
  <si>
    <t>всего</t>
  </si>
  <si>
    <t>№ п/п</t>
  </si>
  <si>
    <t>Инвестиции в объекты муниципальной собственности</t>
  </si>
  <si>
    <t>Прочие расходы</t>
  </si>
  <si>
    <t>У по ВБ, ГО и ЧС администрации города Покачи, управление образования администрации города Покачи</t>
  </si>
  <si>
    <t>2026-2030</t>
  </si>
  <si>
    <t xml:space="preserve"> МКУ "ЕДДС" города Покачи</t>
  </si>
  <si>
    <t>У по ВБ, ГО и ЧС; МКУ "ЕДДС" города Покачи</t>
  </si>
  <si>
    <t>Основные мероприятия (связь мероприятий с целевыми показателями программы)</t>
  </si>
  <si>
    <t>3.1.</t>
  </si>
  <si>
    <t>3.2.</t>
  </si>
  <si>
    <t>3.3.</t>
  </si>
  <si>
    <t>3.4.</t>
  </si>
  <si>
    <t>Подпрограмма 3. Формирование законопослушного поведения участников дорожного движения</t>
  </si>
  <si>
    <t>Федеральный бюджет</t>
  </si>
  <si>
    <t>Иные источники финансирования</t>
  </si>
  <si>
    <t xml:space="preserve">В том числе: </t>
  </si>
  <si>
    <t>Ответственный исполнитель: управление по вопросам безопасности, гражданской обороны и чрезвычайных ситуаций администрации города Покачи.</t>
  </si>
  <si>
    <t>В том числе инвестиции в объекты  муниципальной собственности</t>
  </si>
  <si>
    <t>В том числе по проектам, портфелям проектов муниципальногообразования (в том числе направленные на реализацию национальных и федеральных проектов Российской Федерации)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</si>
  <si>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</si>
  <si>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</si>
  <si>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Соисполнитель 2:  управление образования администрации города Покачи</t>
  </si>
  <si>
    <t>Соисполнитель 3:  управление культуры, спорта и молодежной политики администрации города Покачи</t>
  </si>
  <si>
    <t xml:space="preserve">Соисполнитель 1: отдел по социальным вопросам и связям с общественностью администрации города Покачи
</t>
  </si>
  <si>
    <t>Соисполнитель 4:   муниципальное казенное учреждение «Единая дежурно-диспетчерская служба» города Покачи</t>
  </si>
  <si>
    <t>Соисполнитель 5:   муниципальное учреждение «Управление  капитального  строительства»</t>
  </si>
  <si>
    <t xml:space="preserve"> управление образования администрации города Покачи</t>
  </si>
  <si>
    <t>3.5</t>
  </si>
  <si>
    <t>2.2</t>
  </si>
  <si>
    <t>1.6</t>
  </si>
  <si>
    <t>1.4</t>
  </si>
  <si>
    <t>1.5</t>
  </si>
  <si>
    <t>У по ВБ, ГО и ЧС администрации города Покачи, МКУ "ЕДДС" города Покачи</t>
  </si>
  <si>
    <t>Подпрограмма 1. 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</t>
  </si>
  <si>
    <t>Подпрограмма 2. Профилактика правонарушений на территории муниципального образования город Покачи</t>
  </si>
  <si>
    <t>Подпрограмма 4. Профилактика незаконного оборота и потребления наркотических средств и психотропных веществ</t>
  </si>
  <si>
    <t>4.1</t>
  </si>
  <si>
    <t>4.2</t>
  </si>
  <si>
    <t>4.3</t>
  </si>
  <si>
    <t>Итого по подпрограмме 4:</t>
  </si>
  <si>
    <t>Инвестиции в объекты 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</t>
  </si>
  <si>
    <t>Итого по подпрограмме 3:</t>
  </si>
  <si>
    <t>Итого по подпрограмме 2:</t>
  </si>
  <si>
    <t>Итого по подпрограмме 1:</t>
  </si>
  <si>
    <t>Обеспечение и организация деятельности Муниципального казенного учреждения "Единая дежурно-диспетчерская служба" города Покачи (МКУ "ЕДДС" города Покачи)  (1,2,3)</t>
  </si>
  <si>
    <t>Обеспечение мероприятий по обслуживанию и модернизации системы оповещения населения города Покачи об опасностях ТАСЦО (договора на приобретение, поставку товара и оборудования, оказания услуг, выполнению работ) (1)</t>
  </si>
  <si>
    <t>Обеспечение мероприятий по содержанию и модернизации Системы-112 (доукомплектации) (1)</t>
  </si>
  <si>
    <t>Обеспечение первичных мер пожарной безопасности на территории муниципального образования (1)</t>
  </si>
  <si>
    <t>Обеспечение функционирования и развития систем видеонаблюдения в сфере общественного порядка (3)</t>
  </si>
  <si>
    <t>Обеспечение подготовки и участия в окружных  соревнованиях среди отрядов юных инспекторов движения "Безопасное колесо" (2)</t>
  </si>
  <si>
    <t>Обеспечение пропаганды  поведения с соблюдением правил дорожного движения среди  населения, водителей транспортных средств, с задействованием группы (сообщества) в социальных сетях в том числе "Кибердружины" (2)</t>
  </si>
  <si>
    <t>Обеспечение рейдов, рекламных акций на дорогах, в местах массового пребывания людей с использованием средств коллективного отображения информации  (2)</t>
  </si>
  <si>
    <t>Обеспечение мероприятий по пропагандистской  работе, в том числе в трудовых коллективах, по культуре вождения, выявления и минимизации количества так называемых "опасных водителей",  "лихачей", любителей "агрессивной езды", создание на телевидении и радио специальных программ  (2)</t>
  </si>
  <si>
    <t>Создание условий для деятельности субъектов профилактики наркомании (4)</t>
  </si>
  <si>
    <t>Организация и проведение конкурсов, акций, слетов, реализация антинаркотических проектов с участием субъектов профилактики наркомании, в том числе общественности (4)</t>
  </si>
  <si>
    <t>Поддержка социально ориентированных некоммерческих организаций (далее - СОНКО), осуществляющих свою деятельность в сфере профилактики наркомании, комплексной реабилитации и ресоциализации лиц, потребляющих наркотические средства и психотропные вещества в немедицинских целях, а также волонтерских антинаркотических движений (4)</t>
  </si>
  <si>
    <t>У по ВБ, ГО и ЧС администрации города Покачи, УО администрации города Покачи, УКСиМП администрации города Покачи</t>
  </si>
  <si>
    <t>Создание условий для деятельности народных дружин  (3)</t>
  </si>
  <si>
    <t xml:space="preserve">Распределение финансовых ресурсов муниципальной программы  </t>
  </si>
  <si>
    <t>Обеспечение функционирования и развития систем видеонаблюдения с целью повышения безопасности дорожного движения(2)</t>
  </si>
  <si>
    <r>
      <t xml:space="preserve">Обеспечение </t>
    </r>
    <r>
      <rPr>
        <sz val="10"/>
        <rFont val="Times New Roman"/>
        <family val="1"/>
        <charset val="204"/>
      </rPr>
      <t xml:space="preserve">мероприятий </t>
    </r>
    <r>
      <rPr>
        <sz val="10"/>
        <color theme="1"/>
        <rFont val="Times New Roman"/>
        <family val="1"/>
        <charset val="204"/>
      </rPr>
      <t>по обеспечению безопасности на водных объектах (1)</t>
    </r>
  </si>
  <si>
    <t>Обеспечение мероприятий по предупреждению и ликвидации чрезвычайных ситуаций природного и техногенного характера и минимизации их последствий (1)</t>
  </si>
  <si>
    <t xml:space="preserve">Таблица 2 </t>
  </si>
  <si>
    <t xml:space="preserve">   Приложение                                        к постановлению администрации города Покачи  от 21.09.2020 № 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</si>
</sst>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#,##0.00;[Red]#,##0.00"/>
    <numFmt numFmtId="166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06">
    <xf numFmtId="0" fontId="0" fillId="0" borderId="0" xfId="0"/>
    <xf numFmtId="0" fontId="0" fillId="0" borderId="0" xfId="0" applyFill="1"/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6" fontId="0" fillId="0" borderId="0" xfId="0" applyNumberFormat="1" applyFill="1"/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14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9" fontId="12" fillId="2" borderId="2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15" fillId="2" borderId="1" xfId="0" applyFont="1" applyFill="1" applyBorder="1" applyAlignment="1">
      <alignment horizont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/>
    <xf numFmtId="0" fontId="1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4" fontId="0" fillId="2" borderId="0" xfId="0" applyNumberFormat="1" applyFill="1"/>
    <xf numFmtId="165" fontId="18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17" fillId="2" borderId="3" xfId="0" applyNumberFormat="1" applyFont="1" applyFill="1" applyBorder="1" applyAlignment="1">
      <alignment horizontal="center" vertical="center" wrapText="1"/>
    </xf>
    <xf numFmtId="39" fontId="13" fillId="0" borderId="1" xfId="0" applyNumberFormat="1" applyFont="1" applyFill="1" applyBorder="1" applyAlignment="1">
      <alignment horizontal="center" vertical="center" wrapText="1"/>
    </xf>
    <xf numFmtId="39" fontId="13" fillId="2" borderId="2" xfId="0" applyNumberFormat="1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/>
    <xf numFmtId="4" fontId="17" fillId="2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6" fillId="0" borderId="0" xfId="0" applyFont="1" applyFill="1" applyBorder="1"/>
    <xf numFmtId="3" fontId="9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99"/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4"/>
  <sheetViews>
    <sheetView tabSelected="1" view="pageLayout" zoomScaleNormal="90" zoomScaleSheetLayoutView="90" workbookViewId="0">
      <selection activeCell="J1" sqref="J1:L1"/>
    </sheetView>
  </sheetViews>
  <sheetFormatPr defaultColWidth="9.109375" defaultRowHeight="14.4" x14ac:dyDescent="0.3"/>
  <cols>
    <col min="1" max="1" width="4.6640625" style="1" customWidth="1"/>
    <col min="2" max="2" width="39.109375" style="1" customWidth="1"/>
    <col min="3" max="3" width="24.33203125" style="5" customWidth="1"/>
    <col min="4" max="4" width="19.44140625" style="1" customWidth="1"/>
    <col min="5" max="5" width="19.88671875" style="1" customWidth="1"/>
    <col min="6" max="6" width="17.33203125" style="70" customWidth="1"/>
    <col min="7" max="7" width="15.5546875" style="1" customWidth="1"/>
    <col min="8" max="8" width="14.6640625" style="1" customWidth="1"/>
    <col min="9" max="9" width="11.33203125" style="1" customWidth="1"/>
    <col min="10" max="10" width="12.109375" style="1" customWidth="1"/>
    <col min="11" max="11" width="10.5546875" style="1" customWidth="1"/>
    <col min="12" max="12" width="13.44140625" style="1" customWidth="1"/>
    <col min="13" max="16384" width="9.109375" style="1"/>
  </cols>
  <sheetData>
    <row r="1" spans="1:14" ht="79.5" customHeight="1" x14ac:dyDescent="0.3">
      <c r="A1" s="14"/>
      <c r="B1" s="14"/>
      <c r="C1" s="14"/>
      <c r="D1" s="14"/>
      <c r="E1" s="14"/>
      <c r="F1" s="74"/>
      <c r="G1" s="15"/>
      <c r="I1" s="56"/>
      <c r="J1" s="198" t="s">
        <v>79</v>
      </c>
      <c r="K1" s="198"/>
      <c r="L1" s="198"/>
    </row>
    <row r="2" spans="1:14" ht="79.5" customHeight="1" x14ac:dyDescent="0.3">
      <c r="A2" s="128"/>
      <c r="B2" s="128"/>
      <c r="C2" s="128"/>
      <c r="D2" s="128"/>
      <c r="E2" s="128"/>
      <c r="F2" s="74"/>
      <c r="G2" s="15"/>
      <c r="I2" s="56"/>
      <c r="J2" s="197" t="s">
        <v>78</v>
      </c>
      <c r="K2" s="197"/>
      <c r="L2" s="197"/>
    </row>
    <row r="3" spans="1:14" ht="56.25" customHeight="1" x14ac:dyDescent="0.3">
      <c r="A3" s="164" t="s">
        <v>74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N3"/>
    </row>
    <row r="4" spans="1:14" ht="24.75" customHeight="1" x14ac:dyDescent="0.3">
      <c r="A4" s="170" t="s">
        <v>16</v>
      </c>
      <c r="B4" s="170" t="s">
        <v>23</v>
      </c>
      <c r="C4" s="173" t="s">
        <v>14</v>
      </c>
      <c r="D4" s="170" t="s">
        <v>0</v>
      </c>
      <c r="E4" s="169" t="s">
        <v>1</v>
      </c>
      <c r="F4" s="176"/>
      <c r="G4" s="176"/>
      <c r="H4" s="176"/>
      <c r="I4" s="176"/>
      <c r="J4" s="176"/>
      <c r="K4" s="176"/>
      <c r="L4" s="177"/>
    </row>
    <row r="5" spans="1:14" ht="17.25" customHeight="1" x14ac:dyDescent="0.3">
      <c r="A5" s="171"/>
      <c r="B5" s="171"/>
      <c r="C5" s="174"/>
      <c r="D5" s="171"/>
      <c r="E5" s="169"/>
      <c r="F5" s="176"/>
      <c r="G5" s="176"/>
      <c r="H5" s="176"/>
      <c r="I5" s="176"/>
      <c r="J5" s="176"/>
      <c r="K5" s="176"/>
      <c r="L5" s="177"/>
    </row>
    <row r="6" spans="1:14" ht="20.25" customHeight="1" x14ac:dyDescent="0.3">
      <c r="A6" s="172"/>
      <c r="B6" s="172"/>
      <c r="C6" s="175"/>
      <c r="D6" s="172"/>
      <c r="E6" s="169"/>
      <c r="F6" s="53">
        <v>2020</v>
      </c>
      <c r="G6" s="11">
        <v>2021</v>
      </c>
      <c r="H6" s="11">
        <v>2022</v>
      </c>
      <c r="I6" s="11">
        <v>2023</v>
      </c>
      <c r="J6" s="11">
        <v>2024</v>
      </c>
      <c r="K6" s="11">
        <v>2025</v>
      </c>
      <c r="L6" s="11" t="s">
        <v>20</v>
      </c>
    </row>
    <row r="7" spans="1:14" ht="12" customHeight="1" x14ac:dyDescent="0.3">
      <c r="A7" s="122">
        <v>1</v>
      </c>
      <c r="B7" s="122">
        <v>2</v>
      </c>
      <c r="C7" s="122">
        <v>3</v>
      </c>
      <c r="D7" s="122">
        <v>4</v>
      </c>
      <c r="E7" s="122">
        <v>5</v>
      </c>
      <c r="F7" s="86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</row>
    <row r="8" spans="1:14" ht="42.75" customHeight="1" x14ac:dyDescent="0.3">
      <c r="A8" s="166" t="s">
        <v>49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8"/>
    </row>
    <row r="9" spans="1:14" ht="32.25" customHeight="1" x14ac:dyDescent="0.3">
      <c r="A9" s="192" t="s">
        <v>2</v>
      </c>
      <c r="B9" s="184" t="s">
        <v>60</v>
      </c>
      <c r="C9" s="55" t="s">
        <v>15</v>
      </c>
      <c r="D9" s="63"/>
      <c r="E9" s="47">
        <f>+F9+G9+H9+I9+J9+K9+L9</f>
        <v>26419639.309999999</v>
      </c>
      <c r="F9" s="46">
        <f>F10+F11+F12+F13</f>
        <v>10883504.99</v>
      </c>
      <c r="G9" s="46">
        <f t="shared" ref="G9:L9" si="0">G10+G11+G12+G13</f>
        <v>7864367.1600000001</v>
      </c>
      <c r="H9" s="45">
        <f t="shared" si="0"/>
        <v>7671767.1600000001</v>
      </c>
      <c r="I9" s="44">
        <f t="shared" si="0"/>
        <v>0</v>
      </c>
      <c r="J9" s="44">
        <f t="shared" si="0"/>
        <v>0</v>
      </c>
      <c r="K9" s="44">
        <f t="shared" si="0"/>
        <v>0</v>
      </c>
      <c r="L9" s="64">
        <f t="shared" si="0"/>
        <v>0</v>
      </c>
    </row>
    <row r="10" spans="1:14" ht="20.25" customHeight="1" x14ac:dyDescent="0.3">
      <c r="A10" s="193"/>
      <c r="B10" s="185"/>
      <c r="C10" s="65"/>
      <c r="D10" s="66" t="s">
        <v>29</v>
      </c>
      <c r="E10" s="47">
        <f t="shared" ref="E10:E48" si="1">+F10+G10+H10+I10+J10+K10+L10</f>
        <v>0</v>
      </c>
      <c r="F10" s="58">
        <v>0</v>
      </c>
      <c r="G10" s="58">
        <v>0</v>
      </c>
      <c r="H10" s="58">
        <v>0</v>
      </c>
      <c r="I10" s="9">
        <v>0</v>
      </c>
      <c r="J10" s="9">
        <v>0</v>
      </c>
      <c r="K10" s="9">
        <v>0</v>
      </c>
      <c r="L10" s="9">
        <f>M9+N9+O9+P9+Q9+R9+S9+T9+U9</f>
        <v>0</v>
      </c>
    </row>
    <row r="11" spans="1:14" ht="27.75" customHeight="1" x14ac:dyDescent="0.3">
      <c r="A11" s="193"/>
      <c r="B11" s="185"/>
      <c r="C11" s="66" t="s">
        <v>13</v>
      </c>
      <c r="D11" s="66" t="s">
        <v>4</v>
      </c>
      <c r="E11" s="47">
        <f t="shared" si="1"/>
        <v>0</v>
      </c>
      <c r="F11" s="16">
        <v>0</v>
      </c>
      <c r="G11" s="18">
        <v>0</v>
      </c>
      <c r="H11" s="18">
        <v>0</v>
      </c>
      <c r="I11" s="68">
        <v>0</v>
      </c>
      <c r="J11" s="68">
        <v>0</v>
      </c>
      <c r="K11" s="68">
        <v>0</v>
      </c>
      <c r="L11" s="67">
        <v>0</v>
      </c>
    </row>
    <row r="12" spans="1:14" ht="27.75" customHeight="1" thickBot="1" x14ac:dyDescent="0.35">
      <c r="A12" s="193"/>
      <c r="B12" s="185"/>
      <c r="C12" s="69" t="s">
        <v>21</v>
      </c>
      <c r="D12" s="66" t="s">
        <v>5</v>
      </c>
      <c r="E12" s="47">
        <f t="shared" si="1"/>
        <v>26419639.309999999</v>
      </c>
      <c r="F12" s="117">
        <v>10883504.99</v>
      </c>
      <c r="G12" s="18">
        <v>7864367.1600000001</v>
      </c>
      <c r="H12" s="18">
        <v>7671767.1600000001</v>
      </c>
      <c r="I12" s="68">
        <v>0</v>
      </c>
      <c r="J12" s="68">
        <v>0</v>
      </c>
      <c r="K12" s="68">
        <v>0</v>
      </c>
      <c r="L12" s="67">
        <v>0</v>
      </c>
    </row>
    <row r="13" spans="1:14" ht="26.25" customHeight="1" x14ac:dyDescent="0.3">
      <c r="A13" s="194"/>
      <c r="B13" s="186"/>
      <c r="C13" s="125"/>
      <c r="D13" s="71" t="s">
        <v>30</v>
      </c>
      <c r="E13" s="47">
        <f t="shared" si="1"/>
        <v>0</v>
      </c>
      <c r="F13" s="58">
        <v>0</v>
      </c>
      <c r="G13" s="58">
        <v>0</v>
      </c>
      <c r="H13" s="58">
        <v>0</v>
      </c>
      <c r="I13" s="9">
        <v>0</v>
      </c>
      <c r="J13" s="9">
        <v>0</v>
      </c>
      <c r="K13" s="9">
        <v>0</v>
      </c>
      <c r="L13" s="9">
        <v>0</v>
      </c>
    </row>
    <row r="14" spans="1:14" s="2" customFormat="1" ht="19.5" customHeight="1" x14ac:dyDescent="0.3">
      <c r="A14" s="188" t="s">
        <v>6</v>
      </c>
      <c r="B14" s="152" t="s">
        <v>61</v>
      </c>
      <c r="C14" s="118" t="s">
        <v>15</v>
      </c>
      <c r="D14" s="118"/>
      <c r="E14" s="47">
        <f t="shared" si="1"/>
        <v>3325855.51</v>
      </c>
      <c r="F14" s="61">
        <f t="shared" ref="F14:L14" si="2">F15+F16+F17+F18</f>
        <v>1532002.99</v>
      </c>
      <c r="G14" s="45">
        <f t="shared" si="2"/>
        <v>951913.76</v>
      </c>
      <c r="H14" s="45">
        <f t="shared" si="2"/>
        <v>841938.76</v>
      </c>
      <c r="I14" s="45">
        <f t="shared" si="2"/>
        <v>0</v>
      </c>
      <c r="J14" s="45">
        <f t="shared" si="2"/>
        <v>0</v>
      </c>
      <c r="K14" s="45">
        <f t="shared" si="2"/>
        <v>0</v>
      </c>
      <c r="L14" s="38">
        <f t="shared" si="2"/>
        <v>0</v>
      </c>
    </row>
    <row r="15" spans="1:14" ht="24.75" customHeight="1" x14ac:dyDescent="0.3">
      <c r="A15" s="189"/>
      <c r="B15" s="187"/>
      <c r="C15" s="23"/>
      <c r="D15" s="3" t="s">
        <v>29</v>
      </c>
      <c r="E15" s="47">
        <f t="shared" si="1"/>
        <v>0</v>
      </c>
      <c r="F15" s="58">
        <f>G15+H15+I15+J15+K15+L15+M14+N14+O14</f>
        <v>0</v>
      </c>
      <c r="G15" s="58">
        <v>0</v>
      </c>
      <c r="H15" s="58">
        <v>0</v>
      </c>
      <c r="I15" s="58">
        <f>J15+K15+L15+M14+N14+O14+P14+Q14+R14</f>
        <v>0</v>
      </c>
      <c r="J15" s="58">
        <v>0</v>
      </c>
      <c r="K15" s="58">
        <v>0</v>
      </c>
      <c r="L15" s="58">
        <v>0</v>
      </c>
    </row>
    <row r="16" spans="1:14" ht="27.75" customHeight="1" x14ac:dyDescent="0.3">
      <c r="A16" s="189"/>
      <c r="B16" s="187"/>
      <c r="C16" s="17" t="s">
        <v>13</v>
      </c>
      <c r="D16" s="17" t="s">
        <v>4</v>
      </c>
      <c r="E16" s="47">
        <f t="shared" si="1"/>
        <v>0</v>
      </c>
      <c r="F16" s="18">
        <v>0</v>
      </c>
      <c r="G16" s="18">
        <f>H16+I16+J16+K16+L16+M15+N15+O15+P15</f>
        <v>0</v>
      </c>
      <c r="H16" s="18">
        <v>0</v>
      </c>
      <c r="I16" s="18">
        <f>J16+K16+L16+M15+N15+O15+P15+Q15+R15</f>
        <v>0</v>
      </c>
      <c r="J16" s="18">
        <v>0</v>
      </c>
      <c r="K16" s="18">
        <v>0</v>
      </c>
      <c r="L16" s="16">
        <v>0</v>
      </c>
    </row>
    <row r="17" spans="1:12" ht="27.75" customHeight="1" x14ac:dyDescent="0.3">
      <c r="A17" s="189"/>
      <c r="B17" s="187"/>
      <c r="C17" s="3" t="s">
        <v>22</v>
      </c>
      <c r="D17" s="3" t="s">
        <v>5</v>
      </c>
      <c r="E17" s="47">
        <f t="shared" si="1"/>
        <v>3325855.51</v>
      </c>
      <c r="F17" s="18">
        <v>1532002.99</v>
      </c>
      <c r="G17" s="18">
        <v>951913.76</v>
      </c>
      <c r="H17" s="18">
        <v>841938.76</v>
      </c>
      <c r="I17" s="18">
        <v>0</v>
      </c>
      <c r="J17" s="18">
        <v>0</v>
      </c>
      <c r="K17" s="18">
        <v>0</v>
      </c>
      <c r="L17" s="16">
        <v>0</v>
      </c>
    </row>
    <row r="18" spans="1:12" ht="30" customHeight="1" x14ac:dyDescent="0.3">
      <c r="A18" s="190"/>
      <c r="B18" s="153"/>
      <c r="C18" s="3"/>
      <c r="D18" s="26" t="s">
        <v>30</v>
      </c>
      <c r="E18" s="47">
        <f t="shared" si="1"/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</row>
    <row r="19" spans="1:12" s="2" customFormat="1" ht="18.75" customHeight="1" x14ac:dyDescent="0.3">
      <c r="A19" s="188" t="s">
        <v>7</v>
      </c>
      <c r="B19" s="191" t="s">
        <v>62</v>
      </c>
      <c r="C19" s="118" t="s">
        <v>15</v>
      </c>
      <c r="D19" s="49"/>
      <c r="E19" s="47">
        <f t="shared" si="1"/>
        <v>2933394</v>
      </c>
      <c r="F19" s="61">
        <f t="shared" ref="F19:L19" si="3">F20+F21+F22+F23</f>
        <v>868270</v>
      </c>
      <c r="G19" s="59">
        <f t="shared" si="3"/>
        <v>1032562</v>
      </c>
      <c r="H19" s="46">
        <f t="shared" si="3"/>
        <v>1032562</v>
      </c>
      <c r="I19" s="46">
        <f t="shared" si="3"/>
        <v>0</v>
      </c>
      <c r="J19" s="46">
        <f t="shared" si="3"/>
        <v>0</v>
      </c>
      <c r="K19" s="46">
        <f t="shared" si="3"/>
        <v>0</v>
      </c>
      <c r="L19" s="39">
        <f t="shared" si="3"/>
        <v>0</v>
      </c>
    </row>
    <row r="20" spans="1:12" ht="24" customHeight="1" x14ac:dyDescent="0.3">
      <c r="A20" s="189"/>
      <c r="B20" s="191"/>
      <c r="C20" s="23"/>
      <c r="D20" s="3" t="s">
        <v>29</v>
      </c>
      <c r="E20" s="47">
        <f t="shared" si="1"/>
        <v>0</v>
      </c>
      <c r="F20" s="58">
        <f>G20+H20+I20+J20+K20+L20+M19+N19+O19</f>
        <v>0</v>
      </c>
      <c r="G20" s="58">
        <f>H20+I20+J20+K20+L20+M19+N19+O19+P19</f>
        <v>0</v>
      </c>
      <c r="H20" s="58">
        <f>I20+J20+K20+L20+M19+N19+O19+P19+Q19</f>
        <v>0</v>
      </c>
      <c r="I20" s="58">
        <f>J20+K20+L20+M19+N19+O19+P19+Q19+R19</f>
        <v>0</v>
      </c>
      <c r="J20" s="58">
        <f>K20+L20+M19+N19+O19+P19+Q19+R19+S19</f>
        <v>0</v>
      </c>
      <c r="K20" s="58">
        <f>L20+M19+N19+O19+P19+Q19+R19+S19+T19</f>
        <v>0</v>
      </c>
      <c r="L20" s="58">
        <f>M19+N19+O19+P19+Q19+R19+S19+T19+U19</f>
        <v>0</v>
      </c>
    </row>
    <row r="21" spans="1:12" ht="26.25" customHeight="1" x14ac:dyDescent="0.3">
      <c r="A21" s="189"/>
      <c r="B21" s="191"/>
      <c r="C21" s="3" t="s">
        <v>3</v>
      </c>
      <c r="D21" s="17" t="s">
        <v>4</v>
      </c>
      <c r="E21" s="47">
        <f t="shared" si="1"/>
        <v>0</v>
      </c>
      <c r="F21" s="18">
        <v>0</v>
      </c>
      <c r="G21" s="16">
        <f>H21+I21+J21+K21+L21+M20+N20+O20+P20</f>
        <v>0</v>
      </c>
      <c r="H21" s="18">
        <f>I21+J21+K21+L21+M20+N20+O20+P20+Q20</f>
        <v>0</v>
      </c>
      <c r="I21" s="18">
        <f>J21+K21+L21+M20+N20+O20+P20+Q20+R20</f>
        <v>0</v>
      </c>
      <c r="J21" s="18">
        <f>K21+L21+M20+N20+O20+P20+Q20+R20+S20</f>
        <v>0</v>
      </c>
      <c r="K21" s="18">
        <f>L21+M20+N20+O20+P20+Q20+R20+S20+T20</f>
        <v>0</v>
      </c>
      <c r="L21" s="16">
        <f>M20+N20+O20+P20+Q20+R20+S20+T20+U20</f>
        <v>0</v>
      </c>
    </row>
    <row r="22" spans="1:12" ht="27" customHeight="1" x14ac:dyDescent="0.3">
      <c r="A22" s="189"/>
      <c r="B22" s="191"/>
      <c r="C22" s="3" t="s">
        <v>22</v>
      </c>
      <c r="D22" s="3" t="s">
        <v>5</v>
      </c>
      <c r="E22" s="47">
        <f t="shared" si="1"/>
        <v>2933394</v>
      </c>
      <c r="F22" s="18">
        <v>868270</v>
      </c>
      <c r="G22" s="18">
        <v>1032562</v>
      </c>
      <c r="H22" s="18">
        <v>1032562</v>
      </c>
      <c r="I22" s="18">
        <f>J22+K22+L22+M22+N22+O22+P22+Q22+R22</f>
        <v>0</v>
      </c>
      <c r="J22" s="18">
        <f>K22+L22+M22+N22+O22+P22+Q22+R22+S22</f>
        <v>0</v>
      </c>
      <c r="K22" s="18">
        <f>L22+M22+N22+O22+P22+Q22+R22+S22+T22</f>
        <v>0</v>
      </c>
      <c r="L22" s="16">
        <f>M22+N22+O22+P22+Q22+R22+S22+T22+U22</f>
        <v>0</v>
      </c>
    </row>
    <row r="23" spans="1:12" s="2" customFormat="1" ht="30.75" customHeight="1" x14ac:dyDescent="0.3">
      <c r="A23" s="190"/>
      <c r="B23" s="191"/>
      <c r="C23" s="24"/>
      <c r="D23" s="26" t="s">
        <v>30</v>
      </c>
      <c r="E23" s="47">
        <f t="shared" si="1"/>
        <v>0</v>
      </c>
      <c r="F23" s="58">
        <f>G23+H23+I23+J23+K23+L23+M22+N22+O22</f>
        <v>0</v>
      </c>
      <c r="G23" s="58">
        <f>H23+I23+J23+K23+L23+M22+N22+O22+P22</f>
        <v>0</v>
      </c>
      <c r="H23" s="58">
        <f>I23+J23+K23+L23+M22+N22+O22+P22+Q22</f>
        <v>0</v>
      </c>
      <c r="I23" s="58">
        <f>J23+K23+L23+M22+N22+O22+P22+Q22+R22</f>
        <v>0</v>
      </c>
      <c r="J23" s="58">
        <f>K23+L23+M22+N22+O22+P22+Q22+R22+S22</f>
        <v>0</v>
      </c>
      <c r="K23" s="58">
        <f>L23+M22+N22+O22+P22+Q22+R22+S22+T22</f>
        <v>0</v>
      </c>
      <c r="L23" s="58">
        <f>M22+N22+O22+P22+Q22+R22+S22+T22+U22</f>
        <v>0</v>
      </c>
    </row>
    <row r="24" spans="1:12" s="2" customFormat="1" ht="20.25" customHeight="1" x14ac:dyDescent="0.3">
      <c r="A24" s="129" t="s">
        <v>46</v>
      </c>
      <c r="B24" s="141" t="s">
        <v>76</v>
      </c>
      <c r="C24" s="118" t="s">
        <v>15</v>
      </c>
      <c r="D24" s="118"/>
      <c r="E24" s="47">
        <f t="shared" si="1"/>
        <v>168235.40000000002</v>
      </c>
      <c r="F24" s="47">
        <f>F25+F26+F27+F28</f>
        <v>26447.08</v>
      </c>
      <c r="G24" s="45">
        <f>G25+G26+G27+G28</f>
        <v>70894.16</v>
      </c>
      <c r="H24" s="45">
        <f>H25+H26+H27+H28</f>
        <v>70894.16</v>
      </c>
      <c r="I24" s="45">
        <f>I25+I26+I27+I28</f>
        <v>0</v>
      </c>
      <c r="J24" s="45">
        <f>J26+J27+J28</f>
        <v>0</v>
      </c>
      <c r="K24" s="45">
        <f>K25+K26+K27+K28</f>
        <v>0</v>
      </c>
      <c r="L24" s="38">
        <f>L25+L26+L27+L28</f>
        <v>0</v>
      </c>
    </row>
    <row r="25" spans="1:12" ht="24.75" customHeight="1" x14ac:dyDescent="0.3">
      <c r="A25" s="130"/>
      <c r="B25" s="142"/>
      <c r="C25" s="28"/>
      <c r="D25" s="62" t="s">
        <v>29</v>
      </c>
      <c r="E25" s="47">
        <f t="shared" si="1"/>
        <v>0</v>
      </c>
      <c r="F25" s="9">
        <f>G25+H25+I25+J25+K25+L25+M24+N24+O24</f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</row>
    <row r="26" spans="1:12" ht="29.25" customHeight="1" x14ac:dyDescent="0.3">
      <c r="A26" s="130"/>
      <c r="B26" s="142"/>
      <c r="C26" s="17" t="s">
        <v>13</v>
      </c>
      <c r="D26" s="10" t="s">
        <v>4</v>
      </c>
      <c r="E26" s="47">
        <f t="shared" si="1"/>
        <v>0</v>
      </c>
      <c r="F26" s="72">
        <v>0</v>
      </c>
      <c r="G26" s="18">
        <f>H26+I26+J26+K26+L26+M25+N25+O25+P25</f>
        <v>0</v>
      </c>
      <c r="H26" s="18">
        <v>0</v>
      </c>
      <c r="I26" s="18">
        <v>0</v>
      </c>
      <c r="J26" s="18">
        <v>0</v>
      </c>
      <c r="K26" s="16">
        <v>0</v>
      </c>
      <c r="L26" s="16">
        <f>M25+N25+O25+P25+Q25+R25+S25+T25+U25</f>
        <v>0</v>
      </c>
    </row>
    <row r="27" spans="1:12" ht="27" customHeight="1" x14ac:dyDescent="0.3">
      <c r="A27" s="130"/>
      <c r="B27" s="142"/>
      <c r="C27" s="3" t="s">
        <v>22</v>
      </c>
      <c r="D27" s="62" t="s">
        <v>5</v>
      </c>
      <c r="E27" s="47">
        <f t="shared" si="1"/>
        <v>168235.40000000002</v>
      </c>
      <c r="F27" s="60">
        <v>26447.08</v>
      </c>
      <c r="G27" s="60">
        <v>70894.16</v>
      </c>
      <c r="H27" s="60">
        <v>70894.16</v>
      </c>
      <c r="I27" s="16">
        <v>0</v>
      </c>
      <c r="J27" s="16">
        <v>0</v>
      </c>
      <c r="K27" s="16">
        <v>0</v>
      </c>
      <c r="L27" s="16">
        <v>0</v>
      </c>
    </row>
    <row r="28" spans="1:12" ht="24.75" customHeight="1" x14ac:dyDescent="0.3">
      <c r="A28" s="131"/>
      <c r="B28" s="143"/>
      <c r="C28" s="23"/>
      <c r="D28" s="25" t="s">
        <v>30</v>
      </c>
      <c r="E28" s="47">
        <f t="shared" si="1"/>
        <v>0</v>
      </c>
      <c r="F28" s="58">
        <f>G28+H28+I28+J28+K28+L28+M27+N27+O27</f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</row>
    <row r="29" spans="1:12" ht="17.25" customHeight="1" x14ac:dyDescent="0.3">
      <c r="A29" s="129" t="s">
        <v>47</v>
      </c>
      <c r="B29" s="141" t="s">
        <v>63</v>
      </c>
      <c r="C29" s="118" t="s">
        <v>15</v>
      </c>
      <c r="D29" s="118"/>
      <c r="E29" s="47">
        <f t="shared" si="1"/>
        <v>264408.44</v>
      </c>
      <c r="F29" s="46">
        <f>F30+F31+F32+F33</f>
        <v>6023.24</v>
      </c>
      <c r="G29" s="45">
        <f>G30+G31+G32+G33</f>
        <v>129192.6</v>
      </c>
      <c r="H29" s="45">
        <f>H30+H32+H31+H33</f>
        <v>129192.6</v>
      </c>
      <c r="I29" s="45">
        <f>I30+I31+I32+I33</f>
        <v>0</v>
      </c>
      <c r="J29" s="38">
        <f>J30+J31+J32+J33</f>
        <v>0</v>
      </c>
      <c r="K29" s="38">
        <f>K30+K31+K32+K33</f>
        <v>0</v>
      </c>
      <c r="L29" s="38">
        <f>L30+L31+L32+L33</f>
        <v>0</v>
      </c>
    </row>
    <row r="30" spans="1:12" ht="24" customHeight="1" x14ac:dyDescent="0.3">
      <c r="A30" s="130"/>
      <c r="B30" s="142"/>
      <c r="C30" s="23"/>
      <c r="D30" s="62" t="s">
        <v>29</v>
      </c>
      <c r="E30" s="47">
        <f t="shared" si="1"/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</row>
    <row r="31" spans="1:12" ht="29.25" customHeight="1" x14ac:dyDescent="0.3">
      <c r="A31" s="130"/>
      <c r="B31" s="142"/>
      <c r="C31" s="17" t="s">
        <v>13</v>
      </c>
      <c r="D31" s="10" t="s">
        <v>4</v>
      </c>
      <c r="E31" s="47">
        <f t="shared" si="1"/>
        <v>0</v>
      </c>
      <c r="F31" s="18">
        <v>0</v>
      </c>
      <c r="G31" s="18">
        <v>0</v>
      </c>
      <c r="H31" s="18">
        <v>0</v>
      </c>
      <c r="I31" s="18">
        <v>0</v>
      </c>
      <c r="J31" s="16">
        <v>0</v>
      </c>
      <c r="K31" s="16">
        <v>0</v>
      </c>
      <c r="L31" s="16">
        <v>0</v>
      </c>
    </row>
    <row r="32" spans="1:12" ht="27.75" customHeight="1" x14ac:dyDescent="0.3">
      <c r="A32" s="130"/>
      <c r="B32" s="142"/>
      <c r="C32" s="3" t="s">
        <v>22</v>
      </c>
      <c r="D32" s="62" t="s">
        <v>5</v>
      </c>
      <c r="E32" s="47">
        <f t="shared" si="1"/>
        <v>264408.44</v>
      </c>
      <c r="F32" s="58">
        <v>6023.24</v>
      </c>
      <c r="G32" s="18">
        <v>129192.6</v>
      </c>
      <c r="H32" s="18">
        <v>129192.6</v>
      </c>
      <c r="I32" s="18">
        <v>0</v>
      </c>
      <c r="J32" s="16">
        <v>0</v>
      </c>
      <c r="K32" s="16">
        <v>0</v>
      </c>
      <c r="L32" s="16">
        <v>0</v>
      </c>
    </row>
    <row r="33" spans="1:12" ht="26.25" customHeight="1" x14ac:dyDescent="0.3">
      <c r="A33" s="131"/>
      <c r="B33" s="143"/>
      <c r="C33" s="23"/>
      <c r="D33" s="25" t="s">
        <v>30</v>
      </c>
      <c r="E33" s="47">
        <f t="shared" si="1"/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</row>
    <row r="34" spans="1:12" ht="20.25" customHeight="1" x14ac:dyDescent="0.3">
      <c r="A34" s="129" t="s">
        <v>45</v>
      </c>
      <c r="B34" s="141" t="s">
        <v>77</v>
      </c>
      <c r="C34" s="118" t="s">
        <v>15</v>
      </c>
      <c r="D34" s="118"/>
      <c r="E34" s="47">
        <f t="shared" si="1"/>
        <v>483171.67</v>
      </c>
      <c r="F34" s="47">
        <f t="shared" ref="F34:L34" si="4">F35+F36+F37+F38</f>
        <v>376693.67</v>
      </c>
      <c r="G34" s="45">
        <f t="shared" si="4"/>
        <v>53239</v>
      </c>
      <c r="H34" s="45">
        <f t="shared" si="4"/>
        <v>53239</v>
      </c>
      <c r="I34" s="45">
        <f t="shared" si="4"/>
        <v>0</v>
      </c>
      <c r="J34" s="38">
        <f t="shared" si="4"/>
        <v>0</v>
      </c>
      <c r="K34" s="38">
        <f t="shared" si="4"/>
        <v>0</v>
      </c>
      <c r="L34" s="38">
        <f t="shared" si="4"/>
        <v>0</v>
      </c>
    </row>
    <row r="35" spans="1:12" ht="25.5" customHeight="1" x14ac:dyDescent="0.3">
      <c r="A35" s="130"/>
      <c r="B35" s="142"/>
      <c r="C35" s="4"/>
      <c r="D35" s="62" t="s">
        <v>29</v>
      </c>
      <c r="E35" s="47">
        <f t="shared" si="1"/>
        <v>0</v>
      </c>
      <c r="F35" s="9">
        <f>G35+H35+I35+J35+K35+L35+M34+N34+O34</f>
        <v>0</v>
      </c>
      <c r="G35" s="58">
        <f>H35+I35+J35+K35+L35+M34+N34+O34+P34</f>
        <v>0</v>
      </c>
      <c r="H35" s="58">
        <f>I35+J35+K35+L35+M34+N34+O34+P34+Q34</f>
        <v>0</v>
      </c>
      <c r="I35" s="58">
        <f>J35+K35+L35+M34+N34+O34+P34+Q34+R34</f>
        <v>0</v>
      </c>
      <c r="J35" s="58">
        <f>K35+L35+M34+N34+O34+P34+Q34+R34+S34</f>
        <v>0</v>
      </c>
      <c r="K35" s="58">
        <f>L35+M34+N34+O34+P34+Q34+R34+S34+T34</f>
        <v>0</v>
      </c>
      <c r="L35" s="58">
        <f>M34+N34+O34+P34+Q34+R34+S34+T34+U34</f>
        <v>0</v>
      </c>
    </row>
    <row r="36" spans="1:12" ht="27.75" customHeight="1" x14ac:dyDescent="0.3">
      <c r="A36" s="130"/>
      <c r="B36" s="142"/>
      <c r="C36" s="3" t="s">
        <v>13</v>
      </c>
      <c r="D36" s="62" t="s">
        <v>4</v>
      </c>
      <c r="E36" s="47">
        <f t="shared" si="1"/>
        <v>0</v>
      </c>
      <c r="F36" s="9">
        <v>0</v>
      </c>
      <c r="G36" s="18">
        <f t="shared" ref="G36:L36" si="5">H36+I36+J36+K36+L36+M36+N36+O36+P36</f>
        <v>0</v>
      </c>
      <c r="H36" s="18">
        <f t="shared" si="5"/>
        <v>0</v>
      </c>
      <c r="I36" s="18">
        <f t="shared" si="5"/>
        <v>0</v>
      </c>
      <c r="J36" s="16">
        <f t="shared" si="5"/>
        <v>0</v>
      </c>
      <c r="K36" s="16">
        <f t="shared" si="5"/>
        <v>0</v>
      </c>
      <c r="L36" s="16">
        <f t="shared" si="5"/>
        <v>0</v>
      </c>
    </row>
    <row r="37" spans="1:12" ht="24" customHeight="1" x14ac:dyDescent="0.3">
      <c r="A37" s="130"/>
      <c r="B37" s="142"/>
      <c r="C37" s="3" t="s">
        <v>10</v>
      </c>
      <c r="D37" s="62" t="s">
        <v>5</v>
      </c>
      <c r="E37" s="47">
        <f t="shared" si="1"/>
        <v>483171.67</v>
      </c>
      <c r="F37" s="58">
        <v>376693.67</v>
      </c>
      <c r="G37" s="18">
        <v>53239</v>
      </c>
      <c r="H37" s="18">
        <v>53239</v>
      </c>
      <c r="I37" s="18">
        <f>J37+K37+L37+M37+N37+O37+P37+Q37+R37</f>
        <v>0</v>
      </c>
      <c r="J37" s="16">
        <f>K37+L37+M37+N37+O37+P37+Q37+R37+S37</f>
        <v>0</v>
      </c>
      <c r="K37" s="16">
        <f>L37+M37+N37+O37+P37+Q37+R37+S37+T37</f>
        <v>0</v>
      </c>
      <c r="L37" s="16">
        <f>M37+N37+O37+P37+Q37+R37+S37+T37+U37</f>
        <v>0</v>
      </c>
    </row>
    <row r="38" spans="1:12" ht="27.75" customHeight="1" x14ac:dyDescent="0.3">
      <c r="A38" s="131"/>
      <c r="B38" s="143"/>
      <c r="C38" s="23"/>
      <c r="D38" s="25" t="s">
        <v>30</v>
      </c>
      <c r="E38" s="47">
        <f t="shared" si="1"/>
        <v>0</v>
      </c>
      <c r="F38" s="9">
        <f>G38+H38+I38+J38+K38+L38+M37+N37+O37</f>
        <v>0</v>
      </c>
      <c r="G38" s="58">
        <f>H38+I38+J38+K38+L38+M37+N37+O37+P37</f>
        <v>0</v>
      </c>
      <c r="H38" s="58">
        <f>I38+J38+K38+L38+M37+N37+O37+P37+Q37</f>
        <v>0</v>
      </c>
      <c r="I38" s="58">
        <f>J38+K38+L38+M37+N37+O37+P37+Q37+R37</f>
        <v>0</v>
      </c>
      <c r="J38" s="58">
        <f>K38+L38+M37+N37+O37+P37+Q37+R37+S37</f>
        <v>0</v>
      </c>
      <c r="K38" s="58">
        <f>L38+M37+N37+O37+P37+Q37+R37+S37+T37</f>
        <v>0</v>
      </c>
      <c r="L38" s="58">
        <f>M37+N37+O37+P37+Q37+R37+S37+T37+U37</f>
        <v>0</v>
      </c>
    </row>
    <row r="39" spans="1:12" ht="27" customHeight="1" x14ac:dyDescent="0.3">
      <c r="A39" s="133" t="s">
        <v>59</v>
      </c>
      <c r="B39" s="133"/>
      <c r="C39" s="133"/>
      <c r="D39" s="48" t="s">
        <v>1</v>
      </c>
      <c r="E39" s="47">
        <f t="shared" si="1"/>
        <v>33594704.329999998</v>
      </c>
      <c r="F39" s="103">
        <f>F34+F29+F24+F19+F14+F9</f>
        <v>13692941.970000001</v>
      </c>
      <c r="G39" s="94">
        <f>SUM(G40+G41+G42)</f>
        <v>10102168.68</v>
      </c>
      <c r="H39" s="94">
        <f>SUM(H40+H41+H42)</f>
        <v>9799593.6799999997</v>
      </c>
      <c r="I39" s="94">
        <f t="shared" ref="F39:L43" si="6">I34+I29+I24+I19+I14+I9</f>
        <v>0</v>
      </c>
      <c r="J39" s="95">
        <f t="shared" si="6"/>
        <v>0</v>
      </c>
      <c r="K39" s="95">
        <f t="shared" si="6"/>
        <v>0</v>
      </c>
      <c r="L39" s="95">
        <f t="shared" si="6"/>
        <v>0</v>
      </c>
    </row>
    <row r="40" spans="1:12" ht="24.75" customHeight="1" x14ac:dyDescent="0.3">
      <c r="A40" s="133"/>
      <c r="B40" s="133"/>
      <c r="C40" s="133"/>
      <c r="D40" s="121" t="s">
        <v>29</v>
      </c>
      <c r="E40" s="47">
        <f t="shared" si="1"/>
        <v>0</v>
      </c>
      <c r="F40" s="101">
        <f t="shared" si="6"/>
        <v>0</v>
      </c>
      <c r="G40" s="92">
        <f t="shared" si="6"/>
        <v>0</v>
      </c>
      <c r="H40" s="92">
        <f t="shared" si="6"/>
        <v>0</v>
      </c>
      <c r="I40" s="92">
        <f t="shared" si="6"/>
        <v>0</v>
      </c>
      <c r="J40" s="92">
        <f t="shared" si="6"/>
        <v>0</v>
      </c>
      <c r="K40" s="92">
        <f t="shared" si="6"/>
        <v>0</v>
      </c>
      <c r="L40" s="92">
        <f t="shared" si="6"/>
        <v>0</v>
      </c>
    </row>
    <row r="41" spans="1:12" ht="29.25" customHeight="1" x14ac:dyDescent="0.3">
      <c r="A41" s="133"/>
      <c r="B41" s="133"/>
      <c r="C41" s="133"/>
      <c r="D41" s="123" t="s">
        <v>4</v>
      </c>
      <c r="E41" s="47">
        <f t="shared" si="1"/>
        <v>0</v>
      </c>
      <c r="F41" s="106">
        <f t="shared" si="6"/>
        <v>0</v>
      </c>
      <c r="G41" s="102">
        <f t="shared" si="6"/>
        <v>0</v>
      </c>
      <c r="H41" s="93">
        <f t="shared" si="6"/>
        <v>0</v>
      </c>
      <c r="I41" s="93">
        <f t="shared" si="6"/>
        <v>0</v>
      </c>
      <c r="J41" s="93">
        <f t="shared" si="6"/>
        <v>0</v>
      </c>
      <c r="K41" s="93">
        <f t="shared" si="6"/>
        <v>0</v>
      </c>
      <c r="L41" s="93">
        <f t="shared" si="6"/>
        <v>0</v>
      </c>
    </row>
    <row r="42" spans="1:12" ht="26.25" customHeight="1" x14ac:dyDescent="0.3">
      <c r="A42" s="133"/>
      <c r="B42" s="133"/>
      <c r="C42" s="133"/>
      <c r="D42" s="121" t="s">
        <v>8</v>
      </c>
      <c r="E42" s="47">
        <f t="shared" si="1"/>
        <v>33594704.329999998</v>
      </c>
      <c r="F42" s="101">
        <f t="shared" si="6"/>
        <v>13692941.970000001</v>
      </c>
      <c r="G42" s="102">
        <f t="shared" si="6"/>
        <v>10102168.68</v>
      </c>
      <c r="H42" s="102">
        <f>H37+H32+H27+H22+H17+H12</f>
        <v>9799593.6799999997</v>
      </c>
      <c r="I42" s="102">
        <f t="shared" si="6"/>
        <v>0</v>
      </c>
      <c r="J42" s="102">
        <f t="shared" si="6"/>
        <v>0</v>
      </c>
      <c r="K42" s="102">
        <f t="shared" si="6"/>
        <v>0</v>
      </c>
      <c r="L42" s="102">
        <f t="shared" si="6"/>
        <v>0</v>
      </c>
    </row>
    <row r="43" spans="1:12" ht="24.75" customHeight="1" x14ac:dyDescent="0.3">
      <c r="A43" s="133"/>
      <c r="B43" s="133"/>
      <c r="C43" s="133"/>
      <c r="D43" s="54" t="s">
        <v>30</v>
      </c>
      <c r="E43" s="47">
        <f t="shared" si="1"/>
        <v>0</v>
      </c>
      <c r="F43" s="9">
        <f t="shared" si="6"/>
        <v>0</v>
      </c>
      <c r="G43" s="92">
        <f t="shared" si="6"/>
        <v>0</v>
      </c>
      <c r="H43" s="92">
        <f t="shared" si="6"/>
        <v>0</v>
      </c>
      <c r="I43" s="101">
        <f t="shared" si="6"/>
        <v>0</v>
      </c>
      <c r="J43" s="101">
        <f t="shared" si="6"/>
        <v>0</v>
      </c>
      <c r="K43" s="101">
        <f t="shared" si="6"/>
        <v>0</v>
      </c>
      <c r="L43" s="101">
        <f t="shared" si="6"/>
        <v>0</v>
      </c>
    </row>
    <row r="44" spans="1:12" ht="24.75" customHeight="1" x14ac:dyDescent="0.3">
      <c r="A44" s="148"/>
      <c r="B44" s="137" t="s">
        <v>36</v>
      </c>
      <c r="C44" s="118" t="s">
        <v>15</v>
      </c>
      <c r="D44" s="33"/>
      <c r="E44" s="47">
        <f t="shared" si="1"/>
        <v>0</v>
      </c>
      <c r="F44" s="44">
        <f t="shared" ref="F44:L44" si="7">F45+F46+F47+F48</f>
        <v>0</v>
      </c>
      <c r="G44" s="94">
        <f t="shared" si="7"/>
        <v>0</v>
      </c>
      <c r="H44" s="94">
        <f t="shared" si="7"/>
        <v>0</v>
      </c>
      <c r="I44" s="94">
        <f t="shared" si="7"/>
        <v>0</v>
      </c>
      <c r="J44" s="94">
        <f t="shared" si="7"/>
        <v>0</v>
      </c>
      <c r="K44" s="94">
        <f t="shared" si="7"/>
        <v>0</v>
      </c>
      <c r="L44" s="94">
        <f t="shared" si="7"/>
        <v>0</v>
      </c>
    </row>
    <row r="45" spans="1:12" ht="24.75" customHeight="1" x14ac:dyDescent="0.3">
      <c r="A45" s="149"/>
      <c r="B45" s="137"/>
      <c r="C45" s="118"/>
      <c r="D45" s="62" t="s">
        <v>29</v>
      </c>
      <c r="E45" s="47">
        <f t="shared" si="1"/>
        <v>0</v>
      </c>
      <c r="F45" s="9">
        <f>G45+H45+I45+J45+K45+L45+M44+N44+O44</f>
        <v>0</v>
      </c>
      <c r="G45" s="92">
        <f>H45+I45+J45+K45+L45+M44+N44+O44+P44</f>
        <v>0</v>
      </c>
      <c r="H45" s="92">
        <f>I45+J45+K45+L45+M44+N44+O44+P44+Q44</f>
        <v>0</v>
      </c>
      <c r="I45" s="92">
        <f>J45+K45+L45+M44+N44+O44+P44+Q44+R44</f>
        <v>0</v>
      </c>
      <c r="J45" s="92">
        <f>K45+L45+M44+N44+O44+P44+Q44+R44+S44</f>
        <v>0</v>
      </c>
      <c r="K45" s="92">
        <f>L45+M44+N44+O44+P44+Q44+R44+S44+T44</f>
        <v>0</v>
      </c>
      <c r="L45" s="92">
        <f>M44+N44+O44+P44+Q44+R44+S44+T44+U44</f>
        <v>0</v>
      </c>
    </row>
    <row r="46" spans="1:12" ht="24.75" customHeight="1" x14ac:dyDescent="0.3">
      <c r="A46" s="149"/>
      <c r="B46" s="137"/>
      <c r="C46" s="118"/>
      <c r="D46" s="62" t="s">
        <v>4</v>
      </c>
      <c r="E46" s="47">
        <f t="shared" si="1"/>
        <v>0</v>
      </c>
      <c r="F46" s="9">
        <f>G46+H46+I46+J46+K46+L46+M45+N45+O45</f>
        <v>0</v>
      </c>
      <c r="G46" s="92">
        <f>H46+I46+J46+K46+L46+M45+N45+O45+P45</f>
        <v>0</v>
      </c>
      <c r="H46" s="92">
        <f>I46+J46+K46+L46+M45+N45+O45+P45+Q45</f>
        <v>0</v>
      </c>
      <c r="I46" s="92">
        <f>J46+K46+L46+M45+N45+O45+P45+Q45+R45</f>
        <v>0</v>
      </c>
      <c r="J46" s="92">
        <f>K46+L46+M45+N45+O45+P45+Q45+R45+S45</f>
        <v>0</v>
      </c>
      <c r="K46" s="92">
        <f>L46+M45+N45+O45+P45+Q45+R45+S45+T45</f>
        <v>0</v>
      </c>
      <c r="L46" s="92">
        <f>M45+N45+O45+P45+Q45+R45+S45+T45+U45</f>
        <v>0</v>
      </c>
    </row>
    <row r="47" spans="1:12" ht="24.75" customHeight="1" x14ac:dyDescent="0.3">
      <c r="A47" s="149"/>
      <c r="B47" s="137"/>
      <c r="C47" s="118"/>
      <c r="D47" s="62" t="s">
        <v>5</v>
      </c>
      <c r="E47" s="47">
        <f t="shared" si="1"/>
        <v>0</v>
      </c>
      <c r="F47" s="9">
        <f>G47+H47+I47+J47+K47+L47+M48+N48+O48</f>
        <v>0</v>
      </c>
      <c r="G47" s="92">
        <f>H47+I47+J47+K47+L47+M48+N48+O48+P48</f>
        <v>0</v>
      </c>
      <c r="H47" s="92">
        <f>I47+J47+K47+L47+M48+N48+O48+P48+Q48</f>
        <v>0</v>
      </c>
      <c r="I47" s="92">
        <f>J47+K47+L47+M48+N48+O48+P48+Q48+R48</f>
        <v>0</v>
      </c>
      <c r="J47" s="92">
        <f>K47+L47+M48+N48+O48+P48+Q48+R48+S48</f>
        <v>0</v>
      </c>
      <c r="K47" s="92">
        <f>L47+M48+N48+O48+P48+Q48+R48+S48+T48</f>
        <v>0</v>
      </c>
      <c r="L47" s="92">
        <f>M48+N48+O48+P48+Q48+R48+S48+T48+U48</f>
        <v>0</v>
      </c>
    </row>
    <row r="48" spans="1:12" ht="30" customHeight="1" x14ac:dyDescent="0.3">
      <c r="A48" s="150"/>
      <c r="B48" s="137"/>
      <c r="C48" s="19"/>
      <c r="D48" s="25" t="s">
        <v>30</v>
      </c>
      <c r="E48" s="47">
        <f t="shared" si="1"/>
        <v>0</v>
      </c>
      <c r="F48" s="9">
        <f>G48+H48+I48+J48+K48+L48+M47+N47+O47</f>
        <v>0</v>
      </c>
      <c r="G48" s="92">
        <f>H48+I48+J48+K48+L48+M47+N47+O47+P47</f>
        <v>0</v>
      </c>
      <c r="H48" s="92">
        <f>I48+J48+K48+L48+M47+N47+O47+P47+Q47</f>
        <v>0</v>
      </c>
      <c r="I48" s="92">
        <f>J48+K48+L48+M47+N47+O47+P47+Q47+R47</f>
        <v>0</v>
      </c>
      <c r="J48" s="92">
        <f>K48+L48+M47+N47+O47+P47+Q47+R47+S47</f>
        <v>0</v>
      </c>
      <c r="K48" s="92">
        <f>L48+M47+N47+O47+P47+Q47+R47+S47+T47</f>
        <v>0</v>
      </c>
      <c r="L48" s="92">
        <f>M47+N47+O47+P47+Q47+R47+S47+T47+U47</f>
        <v>0</v>
      </c>
    </row>
    <row r="49" spans="1:12" ht="19.5" customHeight="1" x14ac:dyDescent="0.3">
      <c r="A49" s="144" t="s">
        <v>50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6"/>
    </row>
    <row r="50" spans="1:12" ht="19.5" customHeight="1" x14ac:dyDescent="0.3">
      <c r="A50" s="147" t="s">
        <v>9</v>
      </c>
      <c r="B50" s="132" t="s">
        <v>73</v>
      </c>
      <c r="C50" s="118" t="s">
        <v>15</v>
      </c>
      <c r="D50" s="118"/>
      <c r="E50" s="47">
        <f t="shared" ref="E50:E69" si="8">+F50+G50+H50+I50+J50+K50+L50</f>
        <v>322125</v>
      </c>
      <c r="F50" s="88">
        <f t="shared" ref="F50:L50" si="9">F51+F52+F53+F54</f>
        <v>185000</v>
      </c>
      <c r="G50" s="97">
        <f t="shared" si="9"/>
        <v>68625</v>
      </c>
      <c r="H50" s="104">
        <f t="shared" si="9"/>
        <v>68500</v>
      </c>
      <c r="I50" s="104">
        <f t="shared" si="9"/>
        <v>0</v>
      </c>
      <c r="J50" s="104">
        <f t="shared" si="9"/>
        <v>0</v>
      </c>
      <c r="K50" s="104">
        <f t="shared" si="9"/>
        <v>0</v>
      </c>
      <c r="L50" s="104">
        <f t="shared" si="9"/>
        <v>0</v>
      </c>
    </row>
    <row r="51" spans="1:12" ht="28.5" customHeight="1" x14ac:dyDescent="0.3">
      <c r="A51" s="147"/>
      <c r="B51" s="132"/>
      <c r="C51" s="23"/>
      <c r="D51" s="62" t="s">
        <v>29</v>
      </c>
      <c r="E51" s="47">
        <f t="shared" si="8"/>
        <v>0</v>
      </c>
      <c r="F51" s="101">
        <f>G51+H51+I51+J51+K51+L51+M50+N50+O50</f>
        <v>0</v>
      </c>
      <c r="G51" s="92">
        <f>H51+I51+J51+K51+L51+M50+N50+O50+P50</f>
        <v>0</v>
      </c>
      <c r="H51" s="92">
        <f>I51+J51+K51+L51+M50+N50+O50+P50+Q50</f>
        <v>0</v>
      </c>
      <c r="I51" s="92">
        <f>J51+K51+L51+M50+N50+O50+P50+Q50+R50</f>
        <v>0</v>
      </c>
      <c r="J51" s="92">
        <f>K51+L51+M50+N50+O50+P50+Q50+R50+S50</f>
        <v>0</v>
      </c>
      <c r="K51" s="92">
        <f>L51+M50+N50+O50+P50+Q50+R50+S50+T50</f>
        <v>0</v>
      </c>
      <c r="L51" s="92">
        <f>M50+N50+O50+P50+Q50+R50+S50+T50+U50</f>
        <v>0</v>
      </c>
    </row>
    <row r="52" spans="1:12" ht="29.25" customHeight="1" x14ac:dyDescent="0.3">
      <c r="A52" s="147"/>
      <c r="B52" s="132"/>
      <c r="C52" s="17" t="s">
        <v>13</v>
      </c>
      <c r="D52" s="17" t="s">
        <v>4</v>
      </c>
      <c r="E52" s="47">
        <f t="shared" si="8"/>
        <v>163000</v>
      </c>
      <c r="F52" s="90">
        <v>53300</v>
      </c>
      <c r="G52" s="96">
        <v>54900</v>
      </c>
      <c r="H52" s="102">
        <v>54800</v>
      </c>
      <c r="I52" s="102">
        <f>J52+K52+L52+M51+N51+O51+P51+Q51+R51</f>
        <v>0</v>
      </c>
      <c r="J52" s="102">
        <f>K52+L52+M51+N51+O51+P51+Q51+R51+S51</f>
        <v>0</v>
      </c>
      <c r="K52" s="102">
        <f>L52+M51+N51+O51+P51+Q51+R51+S51+T51</f>
        <v>0</v>
      </c>
      <c r="L52" s="102">
        <f>M51+N51+O51+P51+Q51+R51+S51+T51+U51</f>
        <v>0</v>
      </c>
    </row>
    <row r="53" spans="1:12" ht="25.5" customHeight="1" x14ac:dyDescent="0.3">
      <c r="A53" s="147"/>
      <c r="B53" s="132"/>
      <c r="C53" s="3" t="s">
        <v>10</v>
      </c>
      <c r="D53" s="3" t="s">
        <v>5</v>
      </c>
      <c r="E53" s="47">
        <f t="shared" si="8"/>
        <v>159125</v>
      </c>
      <c r="F53" s="101">
        <v>131700</v>
      </c>
      <c r="G53" s="92">
        <v>13725</v>
      </c>
      <c r="H53" s="102">
        <v>13700</v>
      </c>
      <c r="I53" s="102">
        <f>J53+K53+L53+M54+N54+O54+P54+Q54+R54</f>
        <v>0</v>
      </c>
      <c r="J53" s="102">
        <f>K53+L53+M54+N54+O54+P54+Q54+R54+S54</f>
        <v>0</v>
      </c>
      <c r="K53" s="102">
        <f>L53+M54+N54+O54+P54+Q54+R54+S54+T54</f>
        <v>0</v>
      </c>
      <c r="L53" s="102">
        <f>M54+N54+O54+P54+Q54+R54+S54+T54+U54</f>
        <v>0</v>
      </c>
    </row>
    <row r="54" spans="1:12" ht="33.75" customHeight="1" x14ac:dyDescent="0.3">
      <c r="A54" s="147"/>
      <c r="B54" s="132"/>
      <c r="C54" s="23"/>
      <c r="D54" s="25" t="s">
        <v>30</v>
      </c>
      <c r="E54" s="47">
        <f t="shared" si="8"/>
        <v>0</v>
      </c>
      <c r="F54" s="101">
        <f>G54+H54+I54+J54+K54+L54+M53+N53+O53</f>
        <v>0</v>
      </c>
      <c r="G54" s="92">
        <f>H54+I54+J54+K54+L54+M53+N53+O53+P53</f>
        <v>0</v>
      </c>
      <c r="H54" s="92">
        <f>I54+J54+K54+L54+M53+N53+O53+P53+Q53</f>
        <v>0</v>
      </c>
      <c r="I54" s="92">
        <f>J54+K54+L54+M53+N53+O53+P53+Q53+R53</f>
        <v>0</v>
      </c>
      <c r="J54" s="92">
        <f>K54+L54+M53+N53+O53+P53+Q53+R53+S53</f>
        <v>0</v>
      </c>
      <c r="K54" s="92">
        <f>L54+M53+N53+O53+P53+Q53+R53+S53+T53</f>
        <v>0</v>
      </c>
      <c r="L54" s="92">
        <f>M53+N53+O53+P53+Q53+R53+S53+T53+U53</f>
        <v>0</v>
      </c>
    </row>
    <row r="55" spans="1:12" ht="29.25" customHeight="1" x14ac:dyDescent="0.3">
      <c r="A55" s="196" t="s">
        <v>44</v>
      </c>
      <c r="B55" s="195" t="s">
        <v>64</v>
      </c>
      <c r="C55" s="118" t="s">
        <v>15</v>
      </c>
      <c r="D55" s="119"/>
      <c r="E55" s="47">
        <f t="shared" si="8"/>
        <v>1991388.9600000002</v>
      </c>
      <c r="F55" s="91">
        <f>SUM(F56:F59)</f>
        <v>863796.32000000007</v>
      </c>
      <c r="G55" s="94">
        <f>SUM(G56:G59)</f>
        <v>288796.32</v>
      </c>
      <c r="H55" s="94">
        <f>SUM(H56:H59)</f>
        <v>838796.32000000007</v>
      </c>
      <c r="I55" s="94">
        <v>0</v>
      </c>
      <c r="J55" s="94">
        <v>0</v>
      </c>
      <c r="K55" s="94">
        <v>0</v>
      </c>
      <c r="L55" s="94">
        <v>0</v>
      </c>
    </row>
    <row r="56" spans="1:12" ht="30.75" customHeight="1" x14ac:dyDescent="0.3">
      <c r="A56" s="196"/>
      <c r="B56" s="195"/>
      <c r="C56" s="121"/>
      <c r="D56" s="62" t="s">
        <v>29</v>
      </c>
      <c r="E56" s="47">
        <f t="shared" si="8"/>
        <v>0</v>
      </c>
      <c r="F56" s="101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</row>
    <row r="57" spans="1:12" ht="41.25" customHeight="1" x14ac:dyDescent="0.3">
      <c r="A57" s="196"/>
      <c r="B57" s="195"/>
      <c r="C57" s="22" t="s">
        <v>13</v>
      </c>
      <c r="D57" s="22" t="s">
        <v>4</v>
      </c>
      <c r="E57" s="47">
        <f t="shared" si="8"/>
        <v>900000</v>
      </c>
      <c r="F57" s="112">
        <v>460000</v>
      </c>
      <c r="G57" s="113">
        <v>0</v>
      </c>
      <c r="H57" s="113">
        <v>440000</v>
      </c>
      <c r="I57" s="113">
        <v>0</v>
      </c>
      <c r="J57" s="113">
        <v>0</v>
      </c>
      <c r="K57" s="113">
        <v>0</v>
      </c>
      <c r="L57" s="114">
        <v>0</v>
      </c>
    </row>
    <row r="58" spans="1:12" ht="56.25" customHeight="1" x14ac:dyDescent="0.3">
      <c r="A58" s="196"/>
      <c r="B58" s="195"/>
      <c r="C58" s="62" t="s">
        <v>48</v>
      </c>
      <c r="D58" s="30" t="s">
        <v>5</v>
      </c>
      <c r="E58" s="47">
        <f t="shared" si="8"/>
        <v>1091388.96</v>
      </c>
      <c r="F58" s="101">
        <f>115000+288796.32</f>
        <v>403796.32</v>
      </c>
      <c r="G58" s="92">
        <v>288796.32</v>
      </c>
      <c r="H58" s="92">
        <f>110000+288796.32</f>
        <v>398796.32</v>
      </c>
      <c r="I58" s="92">
        <v>0</v>
      </c>
      <c r="J58" s="92">
        <v>0</v>
      </c>
      <c r="K58" s="92">
        <v>0</v>
      </c>
      <c r="L58" s="98">
        <v>0</v>
      </c>
    </row>
    <row r="59" spans="1:12" ht="33.75" customHeight="1" x14ac:dyDescent="0.3">
      <c r="A59" s="196"/>
      <c r="B59" s="195"/>
      <c r="C59" s="29"/>
      <c r="D59" s="25" t="s">
        <v>30</v>
      </c>
      <c r="E59" s="47">
        <f t="shared" si="8"/>
        <v>0</v>
      </c>
      <c r="F59" s="9">
        <f>G59+H59+I59+J59+K59+L59+M58+N58+O58</f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</row>
    <row r="60" spans="1:12" ht="27" customHeight="1" x14ac:dyDescent="0.3">
      <c r="A60" s="178" t="s">
        <v>58</v>
      </c>
      <c r="B60" s="179"/>
      <c r="C60" s="55" t="s">
        <v>11</v>
      </c>
      <c r="D60" s="79"/>
      <c r="E60" s="47">
        <f t="shared" si="8"/>
        <v>2313513.96</v>
      </c>
      <c r="F60" s="88">
        <f>F55+F50</f>
        <v>1048796.32</v>
      </c>
      <c r="G60" s="97">
        <f t="shared" ref="G60:L60" si="10">G55+G50</f>
        <v>357421.32</v>
      </c>
      <c r="H60" s="97">
        <f t="shared" si="10"/>
        <v>907296.32000000007</v>
      </c>
      <c r="I60" s="88">
        <f t="shared" si="10"/>
        <v>0</v>
      </c>
      <c r="J60" s="88">
        <f t="shared" si="10"/>
        <v>0</v>
      </c>
      <c r="K60" s="88">
        <f t="shared" si="10"/>
        <v>0</v>
      </c>
      <c r="L60" s="88">
        <f t="shared" si="10"/>
        <v>0</v>
      </c>
    </row>
    <row r="61" spans="1:12" ht="24.75" customHeight="1" x14ac:dyDescent="0.3">
      <c r="A61" s="180"/>
      <c r="B61" s="181"/>
      <c r="C61" s="80"/>
      <c r="D61" s="53" t="s">
        <v>29</v>
      </c>
      <c r="E61" s="47">
        <f t="shared" si="8"/>
        <v>0</v>
      </c>
      <c r="F61" s="101">
        <v>0</v>
      </c>
      <c r="G61" s="92">
        <v>0</v>
      </c>
      <c r="H61" s="92">
        <v>0</v>
      </c>
      <c r="I61" s="92">
        <v>0</v>
      </c>
      <c r="J61" s="101">
        <v>0</v>
      </c>
      <c r="K61" s="101">
        <v>0</v>
      </c>
      <c r="L61" s="101">
        <v>0</v>
      </c>
    </row>
    <row r="62" spans="1:12" ht="27.75" customHeight="1" x14ac:dyDescent="0.3">
      <c r="A62" s="180"/>
      <c r="B62" s="181"/>
      <c r="C62" s="80"/>
      <c r="D62" s="53" t="s">
        <v>4</v>
      </c>
      <c r="E62" s="47">
        <f t="shared" si="8"/>
        <v>1063000</v>
      </c>
      <c r="F62" s="90">
        <f t="shared" ref="F62:L63" si="11">F52+F57</f>
        <v>513300</v>
      </c>
      <c r="G62" s="96">
        <f t="shared" si="11"/>
        <v>54900</v>
      </c>
      <c r="H62" s="96">
        <f>H52+H57</f>
        <v>494800</v>
      </c>
      <c r="I62" s="96">
        <f t="shared" si="11"/>
        <v>0</v>
      </c>
      <c r="J62" s="90">
        <f t="shared" si="11"/>
        <v>0</v>
      </c>
      <c r="K62" s="90">
        <f t="shared" si="11"/>
        <v>0</v>
      </c>
      <c r="L62" s="90">
        <f t="shared" si="11"/>
        <v>0</v>
      </c>
    </row>
    <row r="63" spans="1:12" ht="24" customHeight="1" x14ac:dyDescent="0.3">
      <c r="A63" s="180"/>
      <c r="B63" s="181"/>
      <c r="C63" s="80"/>
      <c r="D63" s="53" t="s">
        <v>8</v>
      </c>
      <c r="E63" s="47">
        <f t="shared" si="8"/>
        <v>1250513.9600000002</v>
      </c>
      <c r="F63" s="90">
        <f t="shared" si="11"/>
        <v>535496.32000000007</v>
      </c>
      <c r="G63" s="96">
        <f t="shared" si="11"/>
        <v>302521.32</v>
      </c>
      <c r="H63" s="96">
        <f t="shared" si="11"/>
        <v>412496.32</v>
      </c>
      <c r="I63" s="96">
        <f t="shared" si="11"/>
        <v>0</v>
      </c>
      <c r="J63" s="90">
        <f t="shared" si="11"/>
        <v>0</v>
      </c>
      <c r="K63" s="90">
        <f t="shared" si="11"/>
        <v>0</v>
      </c>
      <c r="L63" s="90">
        <f t="shared" si="11"/>
        <v>0</v>
      </c>
    </row>
    <row r="64" spans="1:12" ht="28.5" customHeight="1" x14ac:dyDescent="0.3">
      <c r="A64" s="182"/>
      <c r="B64" s="183"/>
      <c r="C64" s="80"/>
      <c r="D64" s="81" t="s">
        <v>30</v>
      </c>
      <c r="E64" s="47">
        <f t="shared" si="8"/>
        <v>0</v>
      </c>
      <c r="F64" s="101">
        <v>0</v>
      </c>
      <c r="G64" s="92">
        <v>0</v>
      </c>
      <c r="H64" s="92">
        <v>0</v>
      </c>
      <c r="I64" s="92">
        <v>0</v>
      </c>
      <c r="J64" s="101">
        <v>0</v>
      </c>
      <c r="K64" s="101">
        <v>0</v>
      </c>
      <c r="L64" s="101">
        <v>0</v>
      </c>
    </row>
    <row r="65" spans="1:12" ht="24.75" customHeight="1" x14ac:dyDescent="0.3">
      <c r="A65" s="203"/>
      <c r="B65" s="200" t="s">
        <v>36</v>
      </c>
      <c r="C65" s="55" t="s">
        <v>15</v>
      </c>
      <c r="D65" s="82"/>
      <c r="E65" s="47">
        <f t="shared" si="8"/>
        <v>0</v>
      </c>
      <c r="F65" s="91">
        <v>0</v>
      </c>
      <c r="G65" s="94">
        <v>0</v>
      </c>
      <c r="H65" s="94">
        <v>0</v>
      </c>
      <c r="I65" s="91">
        <v>0</v>
      </c>
      <c r="J65" s="91">
        <v>0</v>
      </c>
      <c r="K65" s="91">
        <v>0</v>
      </c>
      <c r="L65" s="91">
        <v>0</v>
      </c>
    </row>
    <row r="66" spans="1:12" ht="24.75" customHeight="1" x14ac:dyDescent="0.3">
      <c r="A66" s="204"/>
      <c r="B66" s="201"/>
      <c r="C66" s="83"/>
      <c r="D66" s="84" t="s">
        <v>29</v>
      </c>
      <c r="E66" s="47">
        <f t="shared" si="8"/>
        <v>0</v>
      </c>
      <c r="F66" s="101">
        <f>G66+H66+I66+J66+K66+L66+M65+N65+O65</f>
        <v>0</v>
      </c>
      <c r="G66" s="92">
        <f>H66+I66+J66+K66+L66+M65+N65+O65+P65</f>
        <v>0</v>
      </c>
      <c r="H66" s="92">
        <f>I66+J66+K66+L66+M65+N65+O65+P65+Q65</f>
        <v>0</v>
      </c>
      <c r="I66" s="101">
        <f>J66+K66+L66+M65+N65+O65+P65+Q65+R65</f>
        <v>0</v>
      </c>
      <c r="J66" s="101">
        <f>K66+L66+M65+N65+O65+P65+Q65+R65+S65</f>
        <v>0</v>
      </c>
      <c r="K66" s="101">
        <f>L66+M65+N65+O65+P65+Q65+R65+S65+T65</f>
        <v>0</v>
      </c>
      <c r="L66" s="101">
        <f>M65+N65+O65+P65+Q65+R65+S65+T65+U65</f>
        <v>0</v>
      </c>
    </row>
    <row r="67" spans="1:12" ht="30.75" customHeight="1" x14ac:dyDescent="0.3">
      <c r="A67" s="204"/>
      <c r="B67" s="201"/>
      <c r="C67" s="83"/>
      <c r="D67" s="84" t="s">
        <v>4</v>
      </c>
      <c r="E67" s="47">
        <f t="shared" si="8"/>
        <v>0</v>
      </c>
      <c r="F67" s="101">
        <f>G67+H67+I67+J67+K67+L67+M66+N66+O66</f>
        <v>0</v>
      </c>
      <c r="G67" s="92">
        <f>H67+I67+J67+K67+L67+M66+N66+O66+P66</f>
        <v>0</v>
      </c>
      <c r="H67" s="92">
        <f>I67+J67+K67+L67+M66+N66+O66+P66+Q66</f>
        <v>0</v>
      </c>
      <c r="I67" s="101">
        <f>J67+K67+L67+M66+N66+O66+P66+Q66+R66</f>
        <v>0</v>
      </c>
      <c r="J67" s="101">
        <f>K67+L67+M66+N66+O66+P66+Q66+R66+S66</f>
        <v>0</v>
      </c>
      <c r="K67" s="101">
        <f>L67+M66+N66+O66+P66+Q66+R66+S66+T66</f>
        <v>0</v>
      </c>
      <c r="L67" s="101">
        <f>M66+N66+O66+P66+Q66+R66+S66+T66+U66</f>
        <v>0</v>
      </c>
    </row>
    <row r="68" spans="1:12" ht="28.5" customHeight="1" x14ac:dyDescent="0.3">
      <c r="A68" s="204"/>
      <c r="B68" s="201"/>
      <c r="C68" s="83"/>
      <c r="D68" s="84" t="s">
        <v>5</v>
      </c>
      <c r="E68" s="47">
        <f t="shared" si="8"/>
        <v>0</v>
      </c>
      <c r="F68" s="101">
        <f>G68+H68+I68+J68+K68+L68+M69+N69+O69</f>
        <v>0</v>
      </c>
      <c r="G68" s="92">
        <f>H68+I68+J68+K68+L68+M69+N69+O69+P69</f>
        <v>0</v>
      </c>
      <c r="H68" s="92">
        <f>I68+J68+K68+L68+M69+N69+O69+P69+Q69</f>
        <v>0</v>
      </c>
      <c r="I68" s="101">
        <f>J68+K68+L68+M69+N69+O69+P69+Q69+R69</f>
        <v>0</v>
      </c>
      <c r="J68" s="101">
        <f>K68+L68+M69+N69+O69+P69+Q69+R69+S69</f>
        <v>0</v>
      </c>
      <c r="K68" s="101">
        <f>L68+M69+N69+O69+P69+Q69+R69+S69+T69</f>
        <v>0</v>
      </c>
      <c r="L68" s="101">
        <f>M69+N69+O69+P69+Q69+R69+S69+T69+U69</f>
        <v>0</v>
      </c>
    </row>
    <row r="69" spans="1:12" ht="26.25" customHeight="1" x14ac:dyDescent="0.3">
      <c r="A69" s="205"/>
      <c r="B69" s="202"/>
      <c r="C69" s="83"/>
      <c r="D69" s="85" t="s">
        <v>30</v>
      </c>
      <c r="E69" s="47">
        <f t="shared" si="8"/>
        <v>0</v>
      </c>
      <c r="F69" s="101">
        <f>G69+H69+I69+J69+K69+L69+M68+N68+O68</f>
        <v>0</v>
      </c>
      <c r="G69" s="92">
        <f>H69+I69+J69+K69+L69+M68+N68+O68+P68</f>
        <v>0</v>
      </c>
      <c r="H69" s="92">
        <f>I69+J69+K69+L69+M68+N68+O68+P68+Q68</f>
        <v>0</v>
      </c>
      <c r="I69" s="101">
        <f>J69+K69+L69+M68+N68+O68+P68+Q68+R68</f>
        <v>0</v>
      </c>
      <c r="J69" s="101">
        <f>K69+L69+M68+N68+O68+P68+Q68+R68+S68</f>
        <v>0</v>
      </c>
      <c r="K69" s="101">
        <f>L69+M68+N68+O68+P68+Q68+R68+S68+T68</f>
        <v>0</v>
      </c>
      <c r="L69" s="101">
        <f>M68+N68+O68+P68+Q68+R68+S68+T68+U68</f>
        <v>0</v>
      </c>
    </row>
    <row r="70" spans="1:12" ht="21" customHeight="1" x14ac:dyDescent="0.3">
      <c r="A70" s="138" t="s">
        <v>28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40"/>
    </row>
    <row r="71" spans="1:12" ht="28.5" customHeight="1" x14ac:dyDescent="0.3">
      <c r="A71" s="129" t="s">
        <v>24</v>
      </c>
      <c r="B71" s="141" t="s">
        <v>65</v>
      </c>
      <c r="C71" s="118" t="s">
        <v>15</v>
      </c>
      <c r="D71" s="118"/>
      <c r="E71" s="47">
        <f t="shared" ref="E71:E105" si="12">+F71+G71+H71+I71+J71+K71+L71</f>
        <v>120000</v>
      </c>
      <c r="F71" s="47">
        <f>SUM(F73:F74)</f>
        <v>40000</v>
      </c>
      <c r="G71" s="46">
        <f>SUM(G73:G74)</f>
        <v>40000</v>
      </c>
      <c r="H71" s="46">
        <f>SUM(H73:H74)</f>
        <v>40000</v>
      </c>
      <c r="I71" s="38">
        <f>J71+K71+L71+M76+N76+O76+P76+Q76+R76</f>
        <v>0</v>
      </c>
      <c r="J71" s="38">
        <f>K71+L71+M76+N76+O76+P76+Q76+R76+S76</f>
        <v>0</v>
      </c>
      <c r="K71" s="38">
        <f>L71+M76+N76+O76+P76+Q76+R76+S76+T76</f>
        <v>0</v>
      </c>
      <c r="L71" s="38">
        <f>M76+N76+O76+P76+Q76+R76+S76+T76+U76</f>
        <v>0</v>
      </c>
    </row>
    <row r="72" spans="1:12" ht="21.75" customHeight="1" x14ac:dyDescent="0.3">
      <c r="A72" s="130"/>
      <c r="B72" s="142"/>
      <c r="C72" s="23"/>
      <c r="D72" s="62" t="s">
        <v>29</v>
      </c>
      <c r="E72" s="47">
        <f t="shared" si="12"/>
        <v>0</v>
      </c>
      <c r="F72" s="9">
        <v>0</v>
      </c>
      <c r="G72" s="60">
        <v>0</v>
      </c>
      <c r="H72" s="60">
        <v>0</v>
      </c>
      <c r="I72" s="58">
        <v>0</v>
      </c>
      <c r="J72" s="58">
        <v>0</v>
      </c>
      <c r="K72" s="58">
        <v>0</v>
      </c>
      <c r="L72" s="58">
        <v>0</v>
      </c>
    </row>
    <row r="73" spans="1:12" ht="27" customHeight="1" x14ac:dyDescent="0.3">
      <c r="A73" s="130"/>
      <c r="B73" s="142"/>
      <c r="C73" s="17" t="s">
        <v>13</v>
      </c>
      <c r="D73" s="17" t="s">
        <v>4</v>
      </c>
      <c r="E73" s="47">
        <f t="shared" si="12"/>
        <v>0</v>
      </c>
      <c r="F73" s="68">
        <v>0</v>
      </c>
      <c r="G73" s="13">
        <v>0</v>
      </c>
      <c r="H73" s="13">
        <v>0</v>
      </c>
      <c r="I73" s="16">
        <v>0</v>
      </c>
      <c r="J73" s="16">
        <v>0</v>
      </c>
      <c r="K73" s="16">
        <v>0</v>
      </c>
      <c r="L73" s="16">
        <v>0</v>
      </c>
    </row>
    <row r="74" spans="1:12" ht="66.75" customHeight="1" x14ac:dyDescent="0.3">
      <c r="A74" s="130"/>
      <c r="B74" s="142"/>
      <c r="C74" s="3" t="s">
        <v>42</v>
      </c>
      <c r="D74" s="3" t="s">
        <v>5</v>
      </c>
      <c r="E74" s="47">
        <f t="shared" si="12"/>
        <v>120000</v>
      </c>
      <c r="F74" s="9">
        <v>40000</v>
      </c>
      <c r="G74" s="13">
        <v>40000</v>
      </c>
      <c r="H74" s="13">
        <v>40000</v>
      </c>
      <c r="I74" s="16">
        <f>J74+K74+L74+M74+N74+O74+P74+Q74+R74</f>
        <v>0</v>
      </c>
      <c r="J74" s="16">
        <f>K74+L74+M74+N74+O74+P74+Q74+R74+S74</f>
        <v>0</v>
      </c>
      <c r="K74" s="16">
        <f>L74+M74+N74+O74+P74+Q74+R74+S74+T74</f>
        <v>0</v>
      </c>
      <c r="L74" s="16">
        <f>M74+N74+O74+P74+Q74+R74+S74+T74+U74</f>
        <v>0</v>
      </c>
    </row>
    <row r="75" spans="1:12" ht="36" customHeight="1" x14ac:dyDescent="0.3">
      <c r="A75" s="131"/>
      <c r="B75" s="143"/>
      <c r="C75" s="3"/>
      <c r="D75" s="25" t="s">
        <v>30</v>
      </c>
      <c r="E75" s="47">
        <f t="shared" si="12"/>
        <v>0</v>
      </c>
      <c r="F75" s="9">
        <f>G75+H75+I75+J75+K75+L75+M74+N74+O74</f>
        <v>0</v>
      </c>
      <c r="G75" s="60">
        <f>H75+I75+J75+K75+L75+M74+N74+O74+P74</f>
        <v>0</v>
      </c>
      <c r="H75" s="60">
        <f>I75+J75+K75+L75+M74+N74+O74+P74+Q74</f>
        <v>0</v>
      </c>
      <c r="I75" s="58">
        <f>J75+K75+L75+M74+N74+O74+P74+Q74+R74</f>
        <v>0</v>
      </c>
      <c r="J75" s="58">
        <f>K75+L75+M74+N74+O74+P74+Q74+R74+S74</f>
        <v>0</v>
      </c>
      <c r="K75" s="58">
        <f>L75+M74+N74+O74+P74+Q74+R74+S74+T74</f>
        <v>0</v>
      </c>
      <c r="L75" s="58">
        <f>M74+N74+O74+P74+Q74+R74+S74+T74+U74</f>
        <v>0</v>
      </c>
    </row>
    <row r="76" spans="1:12" ht="17.25" customHeight="1" x14ac:dyDescent="0.3">
      <c r="A76" s="129" t="s">
        <v>25</v>
      </c>
      <c r="B76" s="141" t="s">
        <v>66</v>
      </c>
      <c r="C76" s="118" t="s">
        <v>15</v>
      </c>
      <c r="D76" s="124"/>
      <c r="E76" s="47">
        <f t="shared" si="12"/>
        <v>0</v>
      </c>
      <c r="F76" s="44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</row>
    <row r="77" spans="1:12" ht="37.5" customHeight="1" x14ac:dyDescent="0.3">
      <c r="A77" s="130"/>
      <c r="B77" s="142"/>
      <c r="C77" s="23"/>
      <c r="D77" s="62" t="s">
        <v>29</v>
      </c>
      <c r="E77" s="47">
        <f t="shared" si="12"/>
        <v>0</v>
      </c>
      <c r="F77" s="9">
        <f>G77+H77+I77+J77+K77+L77+M76+N76+O76</f>
        <v>0</v>
      </c>
      <c r="G77" s="58">
        <f>H77+I77+J77+K77+L77+M76+N76+O76+P76</f>
        <v>0</v>
      </c>
      <c r="H77" s="58">
        <f>I77+J77+K77+L77+M76+N76+O76+P76+Q76</f>
        <v>0</v>
      </c>
      <c r="I77" s="58">
        <f>J77+K77+L77+M76+N76+O76+P76+Q76+R76</f>
        <v>0</v>
      </c>
      <c r="J77" s="58">
        <f>K77+L77+M76+N76+O76+P76+Q76+R76+S76</f>
        <v>0</v>
      </c>
      <c r="K77" s="58">
        <f>L77+M76+N76+O76+P76+Q76+R76+S76+T76</f>
        <v>0</v>
      </c>
      <c r="L77" s="58">
        <f>M76+N76+O76+P76+Q76+R76+S76+T76+U76</f>
        <v>0</v>
      </c>
    </row>
    <row r="78" spans="1:12" ht="37.5" customHeight="1" x14ac:dyDescent="0.3">
      <c r="A78" s="130"/>
      <c r="B78" s="142"/>
      <c r="C78" s="62" t="s">
        <v>13</v>
      </c>
      <c r="D78" s="3" t="s">
        <v>4</v>
      </c>
      <c r="E78" s="47">
        <f t="shared" si="12"/>
        <v>0</v>
      </c>
      <c r="F78" s="9">
        <f>G78+H78+I78+J78+K78+L78+M77+N77+O77</f>
        <v>0</v>
      </c>
      <c r="G78" s="58">
        <f>H78+I78+J78+K78+L78+M77+N77+O77+P77</f>
        <v>0</v>
      </c>
      <c r="H78" s="58">
        <f>I78+J78+K78+L78+M77+N77+O77+P77+Q77</f>
        <v>0</v>
      </c>
      <c r="I78" s="58">
        <f>J78+K78+L78+M77+N77+O77+P77+Q77+R77</f>
        <v>0</v>
      </c>
      <c r="J78" s="58">
        <f>K78+L78+M77+N77+O77+P77+Q77+R77+S77</f>
        <v>0</v>
      </c>
      <c r="K78" s="58">
        <f>L78+M77+N77+O77+P77+Q77+R77+S77+T77</f>
        <v>0</v>
      </c>
      <c r="L78" s="58">
        <f>M77+N77+O77+P77+Q77+R77+S77+T77+U77</f>
        <v>0</v>
      </c>
    </row>
    <row r="79" spans="1:12" ht="51.75" customHeight="1" x14ac:dyDescent="0.3">
      <c r="A79" s="130"/>
      <c r="B79" s="142"/>
      <c r="C79" s="62" t="s">
        <v>19</v>
      </c>
      <c r="D79" s="3" t="s">
        <v>5</v>
      </c>
      <c r="E79" s="47">
        <f t="shared" si="12"/>
        <v>0</v>
      </c>
      <c r="F79" s="9">
        <f>G79+H79+I79+J79+K79+L79+M80+N80+O80</f>
        <v>0</v>
      </c>
      <c r="G79" s="58">
        <f>H79+I79+J79+K79+L79+M80+N80+O80+P80</f>
        <v>0</v>
      </c>
      <c r="H79" s="58">
        <f>I79+J79+K79+L79+M80+N80+O80+P80+Q80</f>
        <v>0</v>
      </c>
      <c r="I79" s="58">
        <f>J79+K79+L79+M80+N80+O80+P80+Q80+R80</f>
        <v>0</v>
      </c>
      <c r="J79" s="58">
        <f>K79+L79+M80+N80+O80+P80+Q80+R80+S80</f>
        <v>0</v>
      </c>
      <c r="K79" s="58">
        <f>L79+M80+N80+O80+P80+Q80+R80+S80+T80</f>
        <v>0</v>
      </c>
      <c r="L79" s="58">
        <f>M80+N80+O80+P80+Q80+R80+S80+T80+U80</f>
        <v>0</v>
      </c>
    </row>
    <row r="80" spans="1:12" ht="32.25" customHeight="1" x14ac:dyDescent="0.3">
      <c r="A80" s="131"/>
      <c r="B80" s="143"/>
      <c r="C80" s="23"/>
      <c r="D80" s="25" t="s">
        <v>30</v>
      </c>
      <c r="E80" s="47">
        <f t="shared" si="12"/>
        <v>0</v>
      </c>
      <c r="F80" s="9">
        <f>G80+H80+I80+J80+K80+L80+M79+N79+O79</f>
        <v>0</v>
      </c>
      <c r="G80" s="58">
        <f>H80+I80+J80+K80+L80+M79+N79+O79+P79</f>
        <v>0</v>
      </c>
      <c r="H80" s="58">
        <f>I80+J80+K80+L80+M79+N79+O79+P79+Q79</f>
        <v>0</v>
      </c>
      <c r="I80" s="58">
        <f>J80+K80+L80+M79+N79+O79+P79+Q79+R79</f>
        <v>0</v>
      </c>
      <c r="J80" s="58">
        <f>K80+L80+M79+N79+O79+P79+Q79+R79+S79</f>
        <v>0</v>
      </c>
      <c r="K80" s="58">
        <f>L80+M79+N79+O79+P79+Q79+R79+S79+T79</f>
        <v>0</v>
      </c>
      <c r="L80" s="58">
        <f>M79+N79+O79+P79+Q79+R79+S79+T79+U79</f>
        <v>0</v>
      </c>
    </row>
    <row r="81" spans="1:12" ht="22.5" customHeight="1" x14ac:dyDescent="0.3">
      <c r="A81" s="129" t="s">
        <v>26</v>
      </c>
      <c r="B81" s="141" t="s">
        <v>67</v>
      </c>
      <c r="C81" s="118" t="s">
        <v>15</v>
      </c>
      <c r="D81" s="124"/>
      <c r="E81" s="47">
        <f t="shared" si="12"/>
        <v>0</v>
      </c>
      <c r="F81" s="44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</row>
    <row r="82" spans="1:12" ht="22.5" customHeight="1" x14ac:dyDescent="0.3">
      <c r="A82" s="130"/>
      <c r="B82" s="142"/>
      <c r="C82" s="4"/>
      <c r="D82" s="62" t="s">
        <v>29</v>
      </c>
      <c r="E82" s="47">
        <f t="shared" si="12"/>
        <v>0</v>
      </c>
      <c r="F82" s="9">
        <f>G82+H82+I82+J82+K82+L82+M81+N81+O81</f>
        <v>0</v>
      </c>
      <c r="G82" s="58">
        <f>H82+I82+J82+K82+L82+M81+N81+O81+P81</f>
        <v>0</v>
      </c>
      <c r="H82" s="58">
        <f>I82+J82+K82+L82+M81+N81+O81+P81+Q81</f>
        <v>0</v>
      </c>
      <c r="I82" s="58">
        <f>J82+K82+L82+M81+N81+O81+P81+Q81+R81</f>
        <v>0</v>
      </c>
      <c r="J82" s="58">
        <f>K82+L82+M81+N81+O81+P81+Q81+R81+S81</f>
        <v>0</v>
      </c>
      <c r="K82" s="58">
        <f>L82+M81+N81+O81+P81+Q81+R81+S81+T81</f>
        <v>0</v>
      </c>
      <c r="L82" s="58">
        <f>M81+N81+O81+P81+Q81+R81+S81+T81+U81</f>
        <v>0</v>
      </c>
    </row>
    <row r="83" spans="1:12" ht="32.25" customHeight="1" x14ac:dyDescent="0.3">
      <c r="A83" s="130"/>
      <c r="B83" s="142"/>
      <c r="C83" s="62" t="s">
        <v>13</v>
      </c>
      <c r="D83" s="3" t="s">
        <v>4</v>
      </c>
      <c r="E83" s="47">
        <f t="shared" si="12"/>
        <v>0</v>
      </c>
      <c r="F83" s="9">
        <f t="shared" ref="F83:K84" si="13">G83+H83+I83+J83+K83+L83+M83+N83+O83</f>
        <v>0</v>
      </c>
      <c r="G83" s="58">
        <f t="shared" si="13"/>
        <v>0</v>
      </c>
      <c r="H83" s="58">
        <f t="shared" si="13"/>
        <v>0</v>
      </c>
      <c r="I83" s="58">
        <f t="shared" si="13"/>
        <v>0</v>
      </c>
      <c r="J83" s="58">
        <f t="shared" si="13"/>
        <v>0</v>
      </c>
      <c r="K83" s="58">
        <f t="shared" si="13"/>
        <v>0</v>
      </c>
      <c r="L83" s="58">
        <f>M83+N83+O83+P83+Q83+R83+S83+T83+U83</f>
        <v>0</v>
      </c>
    </row>
    <row r="84" spans="1:12" ht="33.75" customHeight="1" x14ac:dyDescent="0.3">
      <c r="A84" s="130"/>
      <c r="B84" s="142"/>
      <c r="C84" s="62" t="s">
        <v>19</v>
      </c>
      <c r="D84" s="3" t="s">
        <v>5</v>
      </c>
      <c r="E84" s="47">
        <f t="shared" si="12"/>
        <v>0</v>
      </c>
      <c r="F84" s="9">
        <f t="shared" si="13"/>
        <v>0</v>
      </c>
      <c r="G84" s="58">
        <f t="shared" si="13"/>
        <v>0</v>
      </c>
      <c r="H84" s="58">
        <f t="shared" si="13"/>
        <v>0</v>
      </c>
      <c r="I84" s="58">
        <f t="shared" si="13"/>
        <v>0</v>
      </c>
      <c r="J84" s="58">
        <f t="shared" si="13"/>
        <v>0</v>
      </c>
      <c r="K84" s="58">
        <f t="shared" si="13"/>
        <v>0</v>
      </c>
      <c r="L84" s="58">
        <f>M84+N84+O84+P84+Q84+R84+S84+T84+U84</f>
        <v>0</v>
      </c>
    </row>
    <row r="85" spans="1:12" ht="30.75" customHeight="1" x14ac:dyDescent="0.3">
      <c r="A85" s="131"/>
      <c r="B85" s="143"/>
      <c r="C85" s="23"/>
      <c r="D85" s="25" t="s">
        <v>30</v>
      </c>
      <c r="E85" s="47">
        <f t="shared" si="12"/>
        <v>0</v>
      </c>
      <c r="F85" s="9">
        <f>G85+H85+I85+J85+K85+L85+M84+N84+O84</f>
        <v>0</v>
      </c>
      <c r="G85" s="58">
        <f>H85+I85+J85+K85+L85+M84+N84+O84+P84</f>
        <v>0</v>
      </c>
      <c r="H85" s="58">
        <f>I85+J85+K85+L85+M84+N84+O84+P84+Q84</f>
        <v>0</v>
      </c>
      <c r="I85" s="58">
        <f>J85+K85+L85+M84+N84+O84+P84+Q84+R84</f>
        <v>0</v>
      </c>
      <c r="J85" s="58">
        <f>K85+L85+M84+N84+O84+P84+Q84+R84+S84</f>
        <v>0</v>
      </c>
      <c r="K85" s="58">
        <f>L85+M84+N84+O84+P84+Q84+R84+S84+T84</f>
        <v>0</v>
      </c>
      <c r="L85" s="58">
        <f>M84+N84+O84+P84+Q84+R84+S84+T84+U84</f>
        <v>0</v>
      </c>
    </row>
    <row r="86" spans="1:12" ht="30.75" customHeight="1" x14ac:dyDescent="0.3">
      <c r="A86" s="129" t="s">
        <v>27</v>
      </c>
      <c r="B86" s="141" t="s">
        <v>68</v>
      </c>
      <c r="C86" s="118" t="s">
        <v>15</v>
      </c>
      <c r="D86" s="118"/>
      <c r="E86" s="47">
        <f t="shared" si="12"/>
        <v>0</v>
      </c>
      <c r="F86" s="44">
        <v>0</v>
      </c>
      <c r="G86" s="94">
        <v>0</v>
      </c>
      <c r="H86" s="94">
        <v>0</v>
      </c>
      <c r="I86" s="91">
        <v>0</v>
      </c>
      <c r="J86" s="91">
        <v>0</v>
      </c>
      <c r="K86" s="91">
        <v>0</v>
      </c>
      <c r="L86" s="91">
        <v>0</v>
      </c>
    </row>
    <row r="87" spans="1:12" ht="25.5" customHeight="1" x14ac:dyDescent="0.3">
      <c r="A87" s="130"/>
      <c r="B87" s="142"/>
      <c r="C87" s="32"/>
      <c r="D87" s="62" t="s">
        <v>29</v>
      </c>
      <c r="E87" s="47">
        <f t="shared" si="12"/>
        <v>0</v>
      </c>
      <c r="F87" s="9">
        <f>G87+H87+I87+J87+K87+L87+M86+N86+O86</f>
        <v>0</v>
      </c>
      <c r="G87" s="92">
        <f>H87+I87+J87+K87+L87+M86+N86+O86+P86</f>
        <v>0</v>
      </c>
      <c r="H87" s="92">
        <f>I87+J87+K87+L87+M86+N86+O86+P86+Q86</f>
        <v>0</v>
      </c>
      <c r="I87" s="92">
        <f>J87+K87+L87+M86+N86+O86+P86+Q86+R86</f>
        <v>0</v>
      </c>
      <c r="J87" s="92">
        <f>K87+L87+M86+N86+O86+P86+Q86+R86+S86</f>
        <v>0</v>
      </c>
      <c r="K87" s="92">
        <f>L87+M86+N86+O86+P86+Q86+R86+S86+T86</f>
        <v>0</v>
      </c>
      <c r="L87" s="92">
        <f>M86+N86+O86+P86+Q86+R86+S86+T86+U86</f>
        <v>0</v>
      </c>
    </row>
    <row r="88" spans="1:12" ht="32.25" customHeight="1" x14ac:dyDescent="0.3">
      <c r="A88" s="130"/>
      <c r="B88" s="142"/>
      <c r="C88" s="62" t="s">
        <v>13</v>
      </c>
      <c r="D88" s="62" t="s">
        <v>4</v>
      </c>
      <c r="E88" s="47">
        <f t="shared" si="12"/>
        <v>0</v>
      </c>
      <c r="F88" s="9">
        <f>G88+H88+I88+J88+K88+L88+M87+N87+O87</f>
        <v>0</v>
      </c>
      <c r="G88" s="92">
        <f>H88+I88+J88+K88+L88+M87+N87+O87+P87</f>
        <v>0</v>
      </c>
      <c r="H88" s="92">
        <f>I88+J88+K88+L88+M87+N87+O87+P87+Q87</f>
        <v>0</v>
      </c>
      <c r="I88" s="92">
        <f>J88+K88+L88+M87+N87+O87+P87+Q87+R87</f>
        <v>0</v>
      </c>
      <c r="J88" s="92">
        <f>K88+L88+M87+N87+O87+P87+Q87+R87+S87</f>
        <v>0</v>
      </c>
      <c r="K88" s="92">
        <f>L88+M87+N87+O87+P87+Q87+R87+S87+T87</f>
        <v>0</v>
      </c>
      <c r="L88" s="92">
        <f>M87+N87+O87+P87+Q87+R87+S87+T87+U87</f>
        <v>0</v>
      </c>
    </row>
    <row r="89" spans="1:12" ht="49.5" customHeight="1" x14ac:dyDescent="0.3">
      <c r="A89" s="130"/>
      <c r="B89" s="142"/>
      <c r="C89" s="62" t="s">
        <v>19</v>
      </c>
      <c r="D89" s="62" t="s">
        <v>5</v>
      </c>
      <c r="E89" s="47">
        <f t="shared" si="12"/>
        <v>0</v>
      </c>
      <c r="F89" s="9">
        <f t="shared" ref="F89:K89" si="14">G89+H89+I89+J89+K89+L89+M89+N89+O89</f>
        <v>0</v>
      </c>
      <c r="G89" s="92">
        <f t="shared" si="14"/>
        <v>0</v>
      </c>
      <c r="H89" s="92">
        <f t="shared" si="14"/>
        <v>0</v>
      </c>
      <c r="I89" s="92">
        <f t="shared" si="14"/>
        <v>0</v>
      </c>
      <c r="J89" s="92">
        <f t="shared" si="14"/>
        <v>0</v>
      </c>
      <c r="K89" s="92">
        <f t="shared" si="14"/>
        <v>0</v>
      </c>
      <c r="L89" s="92">
        <f>M89+N89+O89+P89+Q89+R89+S89+T89+U89</f>
        <v>0</v>
      </c>
    </row>
    <row r="90" spans="1:12" ht="31.5" customHeight="1" x14ac:dyDescent="0.3">
      <c r="A90" s="131"/>
      <c r="B90" s="143"/>
      <c r="C90" s="4"/>
      <c r="D90" s="25" t="s">
        <v>30</v>
      </c>
      <c r="E90" s="47">
        <f t="shared" si="12"/>
        <v>0</v>
      </c>
      <c r="F90" s="77">
        <v>0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</row>
    <row r="91" spans="1:12" ht="31.5" customHeight="1" x14ac:dyDescent="0.3">
      <c r="A91" s="129" t="s">
        <v>43</v>
      </c>
      <c r="B91" s="141" t="s">
        <v>75</v>
      </c>
      <c r="C91" s="118" t="s">
        <v>15</v>
      </c>
      <c r="D91" s="73"/>
      <c r="E91" s="47">
        <f t="shared" si="12"/>
        <v>238000</v>
      </c>
      <c r="F91" s="44">
        <f>SUM(F92:F95)</f>
        <v>68000</v>
      </c>
      <c r="G91" s="94">
        <f>SUM(G92:G95)</f>
        <v>85000</v>
      </c>
      <c r="H91" s="94">
        <f>SUM(H92:H95)</f>
        <v>85000</v>
      </c>
      <c r="I91" s="94">
        <f>SUM(I92:I95)</f>
        <v>0</v>
      </c>
      <c r="J91" s="94">
        <v>0</v>
      </c>
      <c r="K91" s="94">
        <v>0</v>
      </c>
      <c r="L91" s="94">
        <v>0</v>
      </c>
    </row>
    <row r="92" spans="1:12" ht="31.5" customHeight="1" x14ac:dyDescent="0.3">
      <c r="A92" s="130"/>
      <c r="B92" s="142"/>
      <c r="C92" s="32"/>
      <c r="D92" s="62" t="s">
        <v>29</v>
      </c>
      <c r="E92" s="47">
        <f t="shared" si="12"/>
        <v>0</v>
      </c>
      <c r="F92" s="9">
        <f>G92+H92+I92+J92+K92+L92+M91+N91+O91</f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</row>
    <row r="93" spans="1:12" ht="31.5" customHeight="1" x14ac:dyDescent="0.3">
      <c r="A93" s="130"/>
      <c r="B93" s="142"/>
      <c r="C93" s="62" t="s">
        <v>13</v>
      </c>
      <c r="D93" s="3" t="s">
        <v>4</v>
      </c>
      <c r="E93" s="47">
        <f t="shared" si="12"/>
        <v>0</v>
      </c>
      <c r="F93" s="9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</row>
    <row r="94" spans="1:12" ht="51.75" customHeight="1" x14ac:dyDescent="0.3">
      <c r="A94" s="130"/>
      <c r="B94" s="142"/>
      <c r="C94" s="62" t="s">
        <v>19</v>
      </c>
      <c r="D94" s="3" t="s">
        <v>5</v>
      </c>
      <c r="E94" s="47">
        <f t="shared" si="12"/>
        <v>238000</v>
      </c>
      <c r="F94" s="9">
        <v>68000</v>
      </c>
      <c r="G94" s="92">
        <v>85000</v>
      </c>
      <c r="H94" s="92">
        <v>85000</v>
      </c>
      <c r="I94" s="92">
        <v>0</v>
      </c>
      <c r="J94" s="92">
        <v>0</v>
      </c>
      <c r="K94" s="92">
        <v>0</v>
      </c>
      <c r="L94" s="92">
        <v>0</v>
      </c>
    </row>
    <row r="95" spans="1:12" ht="31.5" customHeight="1" x14ac:dyDescent="0.3">
      <c r="A95" s="131"/>
      <c r="B95" s="143"/>
      <c r="C95" s="4"/>
      <c r="D95" s="73" t="s">
        <v>30</v>
      </c>
      <c r="E95" s="47">
        <f t="shared" si="12"/>
        <v>0</v>
      </c>
      <c r="F95" s="9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2">
        <v>0</v>
      </c>
    </row>
    <row r="96" spans="1:12" ht="39.75" customHeight="1" x14ac:dyDescent="0.3">
      <c r="A96" s="133" t="s">
        <v>57</v>
      </c>
      <c r="B96" s="133"/>
      <c r="C96" s="133"/>
      <c r="D96" s="118" t="s">
        <v>11</v>
      </c>
      <c r="E96" s="47">
        <f t="shared" si="12"/>
        <v>358000</v>
      </c>
      <c r="F96" s="88">
        <f>(F99+F98)</f>
        <v>108000</v>
      </c>
      <c r="G96" s="97">
        <f>(G99+G98)</f>
        <v>125000</v>
      </c>
      <c r="H96" s="97">
        <f>(H99+H98)</f>
        <v>125000</v>
      </c>
      <c r="I96" s="95">
        <f>J96+K96+L96+M100+N100+O100+P100+Q100+R100</f>
        <v>0</v>
      </c>
      <c r="J96" s="95">
        <f>K96+L96+M100+N100+O100+P100+Q100+R100+S100</f>
        <v>0</v>
      </c>
      <c r="K96" s="95">
        <f>L96+M100+N100+O100+P100+Q100+R100+S100+T100</f>
        <v>0</v>
      </c>
      <c r="L96" s="95">
        <f>M100+N100+O100+P100+Q100+R100+S100+T100+U100</f>
        <v>0</v>
      </c>
    </row>
    <row r="97" spans="1:12" ht="23.25" customHeight="1" x14ac:dyDescent="0.3">
      <c r="A97" s="133"/>
      <c r="B97" s="133"/>
      <c r="C97" s="133"/>
      <c r="D97" s="121" t="s">
        <v>29</v>
      </c>
      <c r="E97" s="47">
        <f t="shared" si="12"/>
        <v>0</v>
      </c>
      <c r="F97" s="89">
        <v>0</v>
      </c>
      <c r="G97" s="16">
        <v>0</v>
      </c>
      <c r="H97" s="16">
        <v>0</v>
      </c>
      <c r="I97" s="93">
        <v>0</v>
      </c>
      <c r="J97" s="93">
        <v>0</v>
      </c>
      <c r="K97" s="93">
        <v>0</v>
      </c>
      <c r="L97" s="93">
        <v>0</v>
      </c>
    </row>
    <row r="98" spans="1:12" ht="25.5" customHeight="1" x14ac:dyDescent="0.3">
      <c r="A98" s="133"/>
      <c r="B98" s="133"/>
      <c r="C98" s="133"/>
      <c r="D98" s="121" t="s">
        <v>4</v>
      </c>
      <c r="E98" s="47">
        <f t="shared" si="12"/>
        <v>0</v>
      </c>
      <c r="F98" s="90">
        <f t="shared" ref="F98:L98" si="15">F73+F78+F83+F88</f>
        <v>0</v>
      </c>
      <c r="G98" s="12">
        <f t="shared" si="15"/>
        <v>0</v>
      </c>
      <c r="H98" s="12">
        <f t="shared" si="15"/>
        <v>0</v>
      </c>
      <c r="I98" s="96">
        <f t="shared" si="15"/>
        <v>0</v>
      </c>
      <c r="J98" s="96">
        <f t="shared" si="15"/>
        <v>0</v>
      </c>
      <c r="K98" s="96">
        <f t="shared" si="15"/>
        <v>0</v>
      </c>
      <c r="L98" s="96">
        <f t="shared" si="15"/>
        <v>0</v>
      </c>
    </row>
    <row r="99" spans="1:12" ht="22.5" customHeight="1" x14ac:dyDescent="0.3">
      <c r="A99" s="133"/>
      <c r="B99" s="133"/>
      <c r="C99" s="133"/>
      <c r="D99" s="121" t="s">
        <v>8</v>
      </c>
      <c r="E99" s="47">
        <f t="shared" si="12"/>
        <v>358000</v>
      </c>
      <c r="F99" s="90">
        <f>F74+F79+F84+F89+F94</f>
        <v>108000</v>
      </c>
      <c r="G99" s="96">
        <f>G74+G79+G84+G89+G94</f>
        <v>125000</v>
      </c>
      <c r="H99" s="96">
        <f>H74+H79+H84+H89+H94</f>
        <v>125000</v>
      </c>
      <c r="I99" s="90">
        <f>I74+I79+I84+I89+I94</f>
        <v>0</v>
      </c>
      <c r="J99" s="96">
        <f>J74+J79+J84+J89</f>
        <v>0</v>
      </c>
      <c r="K99" s="96">
        <f>K74+K79+K84+K89</f>
        <v>0</v>
      </c>
      <c r="L99" s="96">
        <f>L74+L79+L84+L89</f>
        <v>0</v>
      </c>
    </row>
    <row r="100" spans="1:12" ht="31.5" customHeight="1" x14ac:dyDescent="0.3">
      <c r="A100" s="133"/>
      <c r="B100" s="133"/>
      <c r="C100" s="133"/>
      <c r="D100" s="31" t="s">
        <v>30</v>
      </c>
      <c r="E100" s="47">
        <f t="shared" si="12"/>
        <v>0</v>
      </c>
      <c r="F100" s="77">
        <v>0</v>
      </c>
      <c r="G100" s="16">
        <v>0</v>
      </c>
      <c r="H100" s="16">
        <v>0</v>
      </c>
      <c r="I100" s="93">
        <v>0</v>
      </c>
      <c r="J100" s="93">
        <v>0</v>
      </c>
      <c r="K100" s="93">
        <v>0</v>
      </c>
      <c r="L100" s="93">
        <v>0</v>
      </c>
    </row>
    <row r="101" spans="1:12" ht="24.75" customHeight="1" x14ac:dyDescent="0.3">
      <c r="A101" s="134"/>
      <c r="B101" s="137" t="s">
        <v>34</v>
      </c>
      <c r="C101" s="118" t="s">
        <v>15</v>
      </c>
      <c r="D101" s="23"/>
      <c r="E101" s="47">
        <f t="shared" si="12"/>
        <v>0</v>
      </c>
      <c r="F101" s="50">
        <v>0</v>
      </c>
      <c r="G101" s="38">
        <v>0</v>
      </c>
      <c r="H101" s="38">
        <v>0</v>
      </c>
      <c r="I101" s="95">
        <v>0</v>
      </c>
      <c r="J101" s="95">
        <v>0</v>
      </c>
      <c r="K101" s="95">
        <v>0</v>
      </c>
      <c r="L101" s="95">
        <v>0</v>
      </c>
    </row>
    <row r="102" spans="1:12" ht="24.75" customHeight="1" x14ac:dyDescent="0.3">
      <c r="A102" s="135"/>
      <c r="B102" s="137"/>
      <c r="C102" s="34"/>
      <c r="D102" s="62" t="s">
        <v>29</v>
      </c>
      <c r="E102" s="47">
        <f t="shared" si="12"/>
        <v>0</v>
      </c>
      <c r="F102" s="77">
        <v>0</v>
      </c>
      <c r="G102" s="16">
        <v>0</v>
      </c>
      <c r="H102" s="16">
        <v>0</v>
      </c>
      <c r="I102" s="93">
        <v>0</v>
      </c>
      <c r="J102" s="93">
        <v>0</v>
      </c>
      <c r="K102" s="93">
        <v>0</v>
      </c>
      <c r="L102" s="93">
        <v>0</v>
      </c>
    </row>
    <row r="103" spans="1:12" ht="24.75" customHeight="1" x14ac:dyDescent="0.3">
      <c r="A103" s="135"/>
      <c r="B103" s="137"/>
      <c r="C103" s="34"/>
      <c r="D103" s="62" t="s">
        <v>4</v>
      </c>
      <c r="E103" s="47">
        <f t="shared" si="12"/>
        <v>0</v>
      </c>
      <c r="F103" s="77">
        <v>0</v>
      </c>
      <c r="G103" s="16">
        <v>0</v>
      </c>
      <c r="H103" s="16">
        <v>0</v>
      </c>
      <c r="I103" s="93">
        <v>0</v>
      </c>
      <c r="J103" s="93">
        <v>0</v>
      </c>
      <c r="K103" s="93">
        <v>0</v>
      </c>
      <c r="L103" s="93">
        <v>0</v>
      </c>
    </row>
    <row r="104" spans="1:12" ht="24.75" customHeight="1" x14ac:dyDescent="0.3">
      <c r="A104" s="135"/>
      <c r="B104" s="137"/>
      <c r="C104" s="34"/>
      <c r="D104" s="62" t="s">
        <v>5</v>
      </c>
      <c r="E104" s="47">
        <f t="shared" si="12"/>
        <v>0</v>
      </c>
      <c r="F104" s="77">
        <v>0</v>
      </c>
      <c r="G104" s="16">
        <v>0</v>
      </c>
      <c r="H104" s="16">
        <v>0</v>
      </c>
      <c r="I104" s="93">
        <v>0</v>
      </c>
      <c r="J104" s="93">
        <v>0</v>
      </c>
      <c r="K104" s="93">
        <v>0</v>
      </c>
      <c r="L104" s="93">
        <v>0</v>
      </c>
    </row>
    <row r="105" spans="1:12" ht="24.75" customHeight="1" x14ac:dyDescent="0.3">
      <c r="A105" s="136"/>
      <c r="B105" s="137"/>
      <c r="C105" s="34"/>
      <c r="D105" s="25" t="s">
        <v>30</v>
      </c>
      <c r="E105" s="47">
        <f t="shared" si="12"/>
        <v>0</v>
      </c>
      <c r="F105" s="77">
        <v>0</v>
      </c>
      <c r="G105" s="16">
        <v>0</v>
      </c>
      <c r="H105" s="16">
        <v>0</v>
      </c>
      <c r="I105" s="93">
        <v>0</v>
      </c>
      <c r="J105" s="93">
        <v>0</v>
      </c>
      <c r="K105" s="93">
        <v>0</v>
      </c>
      <c r="L105" s="93">
        <v>0</v>
      </c>
    </row>
    <row r="106" spans="1:12" ht="21" customHeight="1" x14ac:dyDescent="0.3">
      <c r="A106" s="138" t="s">
        <v>51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40"/>
    </row>
    <row r="107" spans="1:12" ht="27" customHeight="1" x14ac:dyDescent="0.3">
      <c r="A107" s="129" t="s">
        <v>52</v>
      </c>
      <c r="B107" s="132" t="s">
        <v>69</v>
      </c>
      <c r="C107" s="55" t="s">
        <v>15</v>
      </c>
      <c r="D107" s="118"/>
      <c r="E107" s="47">
        <f t="shared" ref="E107:E141" si="16">+F107+G107+H107+I107+J107+K107+L107</f>
        <v>115000</v>
      </c>
      <c r="F107" s="47">
        <f>SUM(F109:F110)</f>
        <v>0</v>
      </c>
      <c r="G107" s="46">
        <f t="shared" ref="G107:L107" si="17">G109+G110</f>
        <v>57500</v>
      </c>
      <c r="H107" s="46">
        <f t="shared" si="17"/>
        <v>57500</v>
      </c>
      <c r="I107" s="39">
        <f t="shared" si="17"/>
        <v>0</v>
      </c>
      <c r="J107" s="39">
        <f t="shared" si="17"/>
        <v>0</v>
      </c>
      <c r="K107" s="39">
        <f t="shared" si="17"/>
        <v>0</v>
      </c>
      <c r="L107" s="39">
        <f t="shared" si="17"/>
        <v>0</v>
      </c>
    </row>
    <row r="108" spans="1:12" ht="29.25" customHeight="1" x14ac:dyDescent="0.3">
      <c r="A108" s="130"/>
      <c r="B108" s="132"/>
      <c r="C108" s="27"/>
      <c r="D108" s="62" t="s">
        <v>29</v>
      </c>
      <c r="E108" s="47">
        <f t="shared" si="16"/>
        <v>0</v>
      </c>
      <c r="F108" s="9">
        <f>G108+H108+I108+J108+K108+L108+M107+N107+O107</f>
        <v>0</v>
      </c>
      <c r="G108" s="58">
        <f>H108+I108+J108+K108+L108+M107+N107+O107+P107</f>
        <v>0</v>
      </c>
      <c r="H108" s="58">
        <f>I108+J108+K108+L108+M107+N107+O107+P107+Q107</f>
        <v>0</v>
      </c>
      <c r="I108" s="58">
        <f>J108+K108+L108+M107+N107+O107+P107+Q107+R107</f>
        <v>0</v>
      </c>
      <c r="J108" s="58">
        <f>K108+L108+M107+N107+O107+P107+Q107+R107+S107</f>
        <v>0</v>
      </c>
      <c r="K108" s="58">
        <f>L108+M107+N107+O107+P107+Q107+R107+S107+T107</f>
        <v>0</v>
      </c>
      <c r="L108" s="58">
        <f>M107+N107+O107+P107+Q107+R107+S107+T107+U107</f>
        <v>0</v>
      </c>
    </row>
    <row r="109" spans="1:12" ht="28.5" customHeight="1" x14ac:dyDescent="0.3">
      <c r="A109" s="130"/>
      <c r="B109" s="132"/>
      <c r="C109" s="17" t="s">
        <v>13</v>
      </c>
      <c r="D109" s="10" t="s">
        <v>4</v>
      </c>
      <c r="E109" s="47">
        <f t="shared" si="16"/>
        <v>0</v>
      </c>
      <c r="F109" s="72">
        <v>0</v>
      </c>
      <c r="G109" s="18">
        <f t="shared" ref="G109:L109" si="18">H109+I109+J109+K109+L109+M109+N109+O109+P109</f>
        <v>0</v>
      </c>
      <c r="H109" s="18">
        <f t="shared" si="18"/>
        <v>0</v>
      </c>
      <c r="I109" s="16">
        <f t="shared" si="18"/>
        <v>0</v>
      </c>
      <c r="J109" s="16">
        <f t="shared" si="18"/>
        <v>0</v>
      </c>
      <c r="K109" s="16">
        <f t="shared" si="18"/>
        <v>0</v>
      </c>
      <c r="L109" s="16">
        <f t="shared" si="18"/>
        <v>0</v>
      </c>
    </row>
    <row r="110" spans="1:12" ht="38.25" customHeight="1" x14ac:dyDescent="0.3">
      <c r="A110" s="130"/>
      <c r="B110" s="132"/>
      <c r="C110" s="3" t="s">
        <v>72</v>
      </c>
      <c r="D110" s="62" t="s">
        <v>5</v>
      </c>
      <c r="E110" s="47">
        <f t="shared" si="16"/>
        <v>115000</v>
      </c>
      <c r="F110" s="76">
        <v>0</v>
      </c>
      <c r="G110" s="18">
        <v>57500</v>
      </c>
      <c r="H110" s="18">
        <v>57500</v>
      </c>
      <c r="I110" s="16">
        <v>0</v>
      </c>
      <c r="J110" s="16">
        <v>0</v>
      </c>
      <c r="K110" s="16">
        <v>0</v>
      </c>
      <c r="L110" s="16">
        <v>0</v>
      </c>
    </row>
    <row r="111" spans="1:12" ht="31.5" customHeight="1" x14ac:dyDescent="0.3">
      <c r="A111" s="131"/>
      <c r="B111" s="132"/>
      <c r="C111" s="23"/>
      <c r="D111" s="25" t="s">
        <v>30</v>
      </c>
      <c r="E111" s="47">
        <f t="shared" si="16"/>
        <v>0</v>
      </c>
      <c r="F111" s="9">
        <f>G111+H111+I111+J111+K111+L111+M110+N110+O110</f>
        <v>0</v>
      </c>
      <c r="G111" s="58">
        <f>H111+I111+J111+K111+L111+M110+N110+O110+P110</f>
        <v>0</v>
      </c>
      <c r="H111" s="58">
        <f>I111+J111+K111+L111+M110+N110+O110+P110+Q110</f>
        <v>0</v>
      </c>
      <c r="I111" s="58">
        <f>J111+K111+L111+M110+N110+O110+P110+Q110+R110</f>
        <v>0</v>
      </c>
      <c r="J111" s="58">
        <f>K111+L111+M110+N110+O110+P110+Q110+R110+S110</f>
        <v>0</v>
      </c>
      <c r="K111" s="58">
        <f>L111+M110+N110+O110+P110+Q110+R110+S110+T110</f>
        <v>0</v>
      </c>
      <c r="L111" s="58">
        <f>M110+N110+O110+P110+Q110+R110+S110+T110+U110</f>
        <v>0</v>
      </c>
    </row>
    <row r="112" spans="1:12" ht="27" customHeight="1" x14ac:dyDescent="0.3">
      <c r="A112" s="129" t="s">
        <v>53</v>
      </c>
      <c r="B112" s="132" t="s">
        <v>70</v>
      </c>
      <c r="C112" s="55" t="s">
        <v>15</v>
      </c>
      <c r="D112" s="118"/>
      <c r="E112" s="47">
        <f t="shared" si="16"/>
        <v>549420</v>
      </c>
      <c r="F112" s="47">
        <f>SUM(F114:F115)</f>
        <v>60000</v>
      </c>
      <c r="G112" s="46">
        <f t="shared" ref="G112:L112" si="19">G114+G115</f>
        <v>244710</v>
      </c>
      <c r="H112" s="46">
        <f t="shared" si="19"/>
        <v>244710</v>
      </c>
      <c r="I112" s="39">
        <f t="shared" si="19"/>
        <v>0</v>
      </c>
      <c r="J112" s="39">
        <f t="shared" si="19"/>
        <v>0</v>
      </c>
      <c r="K112" s="39">
        <f t="shared" si="19"/>
        <v>0</v>
      </c>
      <c r="L112" s="39">
        <f t="shared" si="19"/>
        <v>0</v>
      </c>
    </row>
    <row r="113" spans="1:12" ht="29.25" customHeight="1" x14ac:dyDescent="0.3">
      <c r="A113" s="130"/>
      <c r="B113" s="132"/>
      <c r="C113" s="27"/>
      <c r="D113" s="62" t="s">
        <v>29</v>
      </c>
      <c r="E113" s="47">
        <f t="shared" si="16"/>
        <v>0</v>
      </c>
      <c r="F113" s="9">
        <f>G113+H113+I113+J113+K113+L113+M112+N112+O112</f>
        <v>0</v>
      </c>
      <c r="G113" s="58">
        <f>H113+I113+J113+K113+L113+M112+N112+O112+P112</f>
        <v>0</v>
      </c>
      <c r="H113" s="58">
        <f>I113+J113+K113+L113+M112+N112+O112+P112+Q112</f>
        <v>0</v>
      </c>
      <c r="I113" s="58">
        <f>J113+K113+L113+M112+N112+O112+P112+Q112+R112</f>
        <v>0</v>
      </c>
      <c r="J113" s="58">
        <f>K113+L113+M112+N112+O112+P112+Q112+R112+S112</f>
        <v>0</v>
      </c>
      <c r="K113" s="58">
        <f>L113+M112+N112+O112+P112+Q112+R112+S112+T112</f>
        <v>0</v>
      </c>
      <c r="L113" s="58">
        <f>M112+N112+O112+P112+Q112+R112+S112+T112+U112</f>
        <v>0</v>
      </c>
    </row>
    <row r="114" spans="1:12" ht="28.5" customHeight="1" x14ac:dyDescent="0.3">
      <c r="A114" s="130"/>
      <c r="B114" s="132"/>
      <c r="C114" s="17" t="s">
        <v>13</v>
      </c>
      <c r="D114" s="10" t="s">
        <v>4</v>
      </c>
      <c r="E114" s="47">
        <f t="shared" si="16"/>
        <v>0</v>
      </c>
      <c r="F114" s="72">
        <v>0</v>
      </c>
      <c r="G114" s="18">
        <f t="shared" ref="G114:L114" si="20">H114+I114+J114+K114+L114+M114+N114+O114+P114</f>
        <v>0</v>
      </c>
      <c r="H114" s="18">
        <f t="shared" si="20"/>
        <v>0</v>
      </c>
      <c r="I114" s="16">
        <f t="shared" si="20"/>
        <v>0</v>
      </c>
      <c r="J114" s="16">
        <f t="shared" si="20"/>
        <v>0</v>
      </c>
      <c r="K114" s="16">
        <f t="shared" si="20"/>
        <v>0</v>
      </c>
      <c r="L114" s="16">
        <f t="shared" si="20"/>
        <v>0</v>
      </c>
    </row>
    <row r="115" spans="1:12" ht="38.25" customHeight="1" x14ac:dyDescent="0.3">
      <c r="A115" s="130"/>
      <c r="B115" s="132"/>
      <c r="C115" s="3" t="s">
        <v>72</v>
      </c>
      <c r="D115" s="62" t="s">
        <v>5</v>
      </c>
      <c r="E115" s="47">
        <f t="shared" si="16"/>
        <v>549420</v>
      </c>
      <c r="F115" s="76">
        <v>60000</v>
      </c>
      <c r="G115" s="18">
        <v>244710</v>
      </c>
      <c r="H115" s="18">
        <v>244710</v>
      </c>
      <c r="I115" s="16">
        <v>0</v>
      </c>
      <c r="J115" s="16">
        <v>0</v>
      </c>
      <c r="K115" s="16">
        <v>0</v>
      </c>
      <c r="L115" s="16">
        <v>0</v>
      </c>
    </row>
    <row r="116" spans="1:12" ht="31.5" customHeight="1" x14ac:dyDescent="0.3">
      <c r="A116" s="131"/>
      <c r="B116" s="132"/>
      <c r="C116" s="23"/>
      <c r="D116" s="25" t="s">
        <v>30</v>
      </c>
      <c r="E116" s="47">
        <f t="shared" si="16"/>
        <v>0</v>
      </c>
      <c r="F116" s="9">
        <f>G116+H116+I116+J116+K116+L116+M115+N115+O115</f>
        <v>0</v>
      </c>
      <c r="G116" s="58">
        <f>H116+I116+J116+K116+L116+M115+N115+O115+P115</f>
        <v>0</v>
      </c>
      <c r="H116" s="58">
        <f>I116+J116+K116+L116+M115+N115+O115+P115+Q115</f>
        <v>0</v>
      </c>
      <c r="I116" s="58">
        <f>J116+K116+L116+M115+N115+O115+P115+Q115+R115</f>
        <v>0</v>
      </c>
      <c r="J116" s="58">
        <f>K116+L116+M115+N115+O115+P115+Q115+R115+S115</f>
        <v>0</v>
      </c>
      <c r="K116" s="58">
        <f>L116+M115+N115+O115+P115+Q115+R115+S115+T115</f>
        <v>0</v>
      </c>
      <c r="L116" s="58">
        <f>M115+N115+O115+P115+Q115+R115+S115+T115+U115</f>
        <v>0</v>
      </c>
    </row>
    <row r="117" spans="1:12" ht="27" customHeight="1" x14ac:dyDescent="0.3">
      <c r="A117" s="129" t="s">
        <v>54</v>
      </c>
      <c r="B117" s="132" t="s">
        <v>71</v>
      </c>
      <c r="C117" s="55" t="s">
        <v>15</v>
      </c>
      <c r="D117" s="118"/>
      <c r="E117" s="47">
        <f t="shared" si="16"/>
        <v>0</v>
      </c>
      <c r="F117" s="47">
        <f>SUM(F119:F120)</f>
        <v>0</v>
      </c>
      <c r="G117" s="46">
        <f t="shared" ref="G117:L117" si="21">G119+G120</f>
        <v>0</v>
      </c>
      <c r="H117" s="46">
        <f t="shared" si="21"/>
        <v>0</v>
      </c>
      <c r="I117" s="39">
        <f t="shared" si="21"/>
        <v>0</v>
      </c>
      <c r="J117" s="39">
        <f t="shared" si="21"/>
        <v>0</v>
      </c>
      <c r="K117" s="39">
        <f t="shared" si="21"/>
        <v>0</v>
      </c>
      <c r="L117" s="39">
        <f t="shared" si="21"/>
        <v>0</v>
      </c>
    </row>
    <row r="118" spans="1:12" ht="29.25" customHeight="1" x14ac:dyDescent="0.3">
      <c r="A118" s="130"/>
      <c r="B118" s="132"/>
      <c r="C118" s="27"/>
      <c r="D118" s="62" t="s">
        <v>29</v>
      </c>
      <c r="E118" s="47">
        <f t="shared" si="16"/>
        <v>0</v>
      </c>
      <c r="F118" s="9">
        <f>G118+H118+I118+J118+K118+L118+M117+N117+O117</f>
        <v>0</v>
      </c>
      <c r="G118" s="58">
        <f>H118+I118+J118+K118+L118+M117+N117+O117+P117</f>
        <v>0</v>
      </c>
      <c r="H118" s="58">
        <f>I118+J118+K118+L118+M117+N117+O117+P117+Q117</f>
        <v>0</v>
      </c>
      <c r="I118" s="58">
        <f>J118+K118+L118+M117+N117+O117+P117+Q117+R117</f>
        <v>0</v>
      </c>
      <c r="J118" s="58">
        <f>K118+L118+M117+N117+O117+P117+Q117+R117+S117</f>
        <v>0</v>
      </c>
      <c r="K118" s="58">
        <f>L118+M117+N117+O117+P117+Q117+R117+S117+T117</f>
        <v>0</v>
      </c>
      <c r="L118" s="58">
        <f>M117+N117+O117+P117+Q117+R117+S117+T117+U117</f>
        <v>0</v>
      </c>
    </row>
    <row r="119" spans="1:12" ht="28.5" customHeight="1" x14ac:dyDescent="0.3">
      <c r="A119" s="130"/>
      <c r="B119" s="132"/>
      <c r="C119" s="17" t="s">
        <v>13</v>
      </c>
      <c r="D119" s="10" t="s">
        <v>4</v>
      </c>
      <c r="E119" s="47">
        <f t="shared" si="16"/>
        <v>0</v>
      </c>
      <c r="F119" s="72">
        <v>0</v>
      </c>
      <c r="G119" s="16">
        <f t="shared" ref="G119:L119" si="22">H119+I119+J119+K119+L119+M119+N119+O119+P119</f>
        <v>0</v>
      </c>
      <c r="H119" s="16">
        <f t="shared" si="22"/>
        <v>0</v>
      </c>
      <c r="I119" s="16">
        <f t="shared" si="22"/>
        <v>0</v>
      </c>
      <c r="J119" s="16">
        <f t="shared" si="22"/>
        <v>0</v>
      </c>
      <c r="K119" s="16">
        <f t="shared" si="22"/>
        <v>0</v>
      </c>
      <c r="L119" s="16">
        <f t="shared" si="22"/>
        <v>0</v>
      </c>
    </row>
    <row r="120" spans="1:12" ht="38.25" customHeight="1" x14ac:dyDescent="0.3">
      <c r="A120" s="130"/>
      <c r="B120" s="132"/>
      <c r="C120" s="3" t="s">
        <v>72</v>
      </c>
      <c r="D120" s="62" t="s">
        <v>5</v>
      </c>
      <c r="E120" s="47">
        <f t="shared" si="16"/>
        <v>0</v>
      </c>
      <c r="F120" s="76">
        <v>0</v>
      </c>
      <c r="G120" s="16">
        <f>H120+I120+J120+K120+L120+M140+N140+O140+P140</f>
        <v>0</v>
      </c>
      <c r="H120" s="16">
        <f>I120+J120+K120+L120+M140+N140+O140+P140+Q140</f>
        <v>0</v>
      </c>
      <c r="I120" s="16">
        <f>J120+K120+L120+M140+N140+O140+P140+Q140+R140</f>
        <v>0</v>
      </c>
      <c r="J120" s="16">
        <f>K120+L120+M140+N140+O140+P140+Q140+R140+S140</f>
        <v>0</v>
      </c>
      <c r="K120" s="16">
        <f>L120+M140+N140+O140+P140+Q140+R140+S140+T140</f>
        <v>0</v>
      </c>
      <c r="L120" s="16">
        <f>M140+N140+O140+P140+Q140+R140+S140+T140+U140</f>
        <v>0</v>
      </c>
    </row>
    <row r="121" spans="1:12" ht="31.5" customHeight="1" x14ac:dyDescent="0.3">
      <c r="A121" s="131"/>
      <c r="B121" s="132"/>
      <c r="C121" s="111"/>
      <c r="D121" s="73" t="s">
        <v>30</v>
      </c>
      <c r="E121" s="47">
        <f t="shared" si="16"/>
        <v>0</v>
      </c>
      <c r="F121" s="9">
        <f>G121+H121+I121+J121+K121+L121+M120+N120+O120</f>
        <v>0</v>
      </c>
      <c r="G121" s="58">
        <f>H121+I121+J121+K121+L121+M120+N120+O120+P120</f>
        <v>0</v>
      </c>
      <c r="H121" s="58">
        <f>I121+J121+K121+L121+M120+N120+O120+P120+Q120</f>
        <v>0</v>
      </c>
      <c r="I121" s="58">
        <f>J121+K121+L121+M120+N120+O120+P120+Q120+R120</f>
        <v>0</v>
      </c>
      <c r="J121" s="58">
        <f>K121+L121+M120+N120+O120+P120+Q120+R120+S120</f>
        <v>0</v>
      </c>
      <c r="K121" s="58">
        <f>L121+M120+N120+O120+P120+Q120+R120+S120+T120</f>
        <v>0</v>
      </c>
      <c r="L121" s="58">
        <f>M120+N120+O120+P120+Q120+R120+S120+T120+U120</f>
        <v>0</v>
      </c>
    </row>
    <row r="122" spans="1:12" ht="39.75" customHeight="1" x14ac:dyDescent="0.3">
      <c r="A122" s="133" t="s">
        <v>55</v>
      </c>
      <c r="B122" s="133"/>
      <c r="C122" s="133"/>
      <c r="D122" s="118" t="s">
        <v>11</v>
      </c>
      <c r="E122" s="47">
        <f t="shared" si="16"/>
        <v>664420</v>
      </c>
      <c r="F122" s="88">
        <f>(F125+F124)</f>
        <v>60000</v>
      </c>
      <c r="G122" s="97">
        <f>(G125+G124)</f>
        <v>302210</v>
      </c>
      <c r="H122" s="97">
        <f>(H125+H124)</f>
        <v>302210</v>
      </c>
      <c r="I122" s="95">
        <f>J122+K122+L122+M126+N126+O126+P126+Q126+R126</f>
        <v>0</v>
      </c>
      <c r="J122" s="95">
        <f>K122+L122+M126+N126+O126+P126+Q126+R126+S126</f>
        <v>0</v>
      </c>
      <c r="K122" s="95">
        <f>L122+M126+N126+O126+P126+Q126+R126+S126+T126</f>
        <v>0</v>
      </c>
      <c r="L122" s="95">
        <f>M126+N126+O126+P126+Q126+R126+S126+T126+U126</f>
        <v>0</v>
      </c>
    </row>
    <row r="123" spans="1:12" ht="23.25" customHeight="1" x14ac:dyDescent="0.3">
      <c r="A123" s="133"/>
      <c r="B123" s="133"/>
      <c r="C123" s="133"/>
      <c r="D123" s="121" t="s">
        <v>29</v>
      </c>
      <c r="E123" s="47">
        <f t="shared" si="16"/>
        <v>0</v>
      </c>
      <c r="F123" s="89">
        <v>0</v>
      </c>
      <c r="G123" s="93">
        <v>0</v>
      </c>
      <c r="H123" s="93">
        <v>0</v>
      </c>
      <c r="I123" s="93">
        <v>0</v>
      </c>
      <c r="J123" s="93">
        <v>0</v>
      </c>
      <c r="K123" s="93">
        <v>0</v>
      </c>
      <c r="L123" s="93">
        <v>0</v>
      </c>
    </row>
    <row r="124" spans="1:12" ht="25.5" customHeight="1" x14ac:dyDescent="0.3">
      <c r="A124" s="133"/>
      <c r="B124" s="133"/>
      <c r="C124" s="133"/>
      <c r="D124" s="121" t="s">
        <v>4</v>
      </c>
      <c r="E124" s="47">
        <f t="shared" si="16"/>
        <v>0</v>
      </c>
      <c r="F124" s="90">
        <f t="shared" ref="F124:H125" si="23">F109+F114</f>
        <v>0</v>
      </c>
      <c r="G124" s="96">
        <f t="shared" si="23"/>
        <v>0</v>
      </c>
      <c r="H124" s="96">
        <f t="shared" si="23"/>
        <v>0</v>
      </c>
      <c r="I124" s="96">
        <f t="shared" ref="I124:L125" si="24">I99+I104+I109+I114</f>
        <v>0</v>
      </c>
      <c r="J124" s="96">
        <f t="shared" si="24"/>
        <v>0</v>
      </c>
      <c r="K124" s="96">
        <f t="shared" si="24"/>
        <v>0</v>
      </c>
      <c r="L124" s="96">
        <f t="shared" si="24"/>
        <v>0</v>
      </c>
    </row>
    <row r="125" spans="1:12" ht="22.5" customHeight="1" x14ac:dyDescent="0.3">
      <c r="A125" s="133"/>
      <c r="B125" s="133"/>
      <c r="C125" s="133"/>
      <c r="D125" s="121" t="s">
        <v>8</v>
      </c>
      <c r="E125" s="47">
        <f t="shared" si="16"/>
        <v>664420</v>
      </c>
      <c r="F125" s="90">
        <f t="shared" si="23"/>
        <v>60000</v>
      </c>
      <c r="G125" s="96">
        <f t="shared" si="23"/>
        <v>302210</v>
      </c>
      <c r="H125" s="96">
        <f t="shared" si="23"/>
        <v>302210</v>
      </c>
      <c r="I125" s="96">
        <f t="shared" si="24"/>
        <v>0</v>
      </c>
      <c r="J125" s="96">
        <f t="shared" si="24"/>
        <v>0</v>
      </c>
      <c r="K125" s="96">
        <f t="shared" si="24"/>
        <v>0</v>
      </c>
      <c r="L125" s="96">
        <f t="shared" si="24"/>
        <v>0</v>
      </c>
    </row>
    <row r="126" spans="1:12" ht="31.5" customHeight="1" x14ac:dyDescent="0.3">
      <c r="A126" s="133"/>
      <c r="B126" s="133"/>
      <c r="C126" s="133"/>
      <c r="D126" s="31" t="s">
        <v>30</v>
      </c>
      <c r="E126" s="47">
        <f t="shared" si="16"/>
        <v>0</v>
      </c>
      <c r="F126" s="89">
        <v>0</v>
      </c>
      <c r="G126" s="93">
        <v>0</v>
      </c>
      <c r="H126" s="93">
        <v>0</v>
      </c>
      <c r="I126" s="93">
        <v>0</v>
      </c>
      <c r="J126" s="93">
        <v>0</v>
      </c>
      <c r="K126" s="93">
        <v>0</v>
      </c>
      <c r="L126" s="93">
        <v>0</v>
      </c>
    </row>
    <row r="127" spans="1:12" ht="24.75" customHeight="1" x14ac:dyDescent="0.3">
      <c r="A127" s="134"/>
      <c r="B127" s="137" t="s">
        <v>34</v>
      </c>
      <c r="C127" s="118" t="s">
        <v>15</v>
      </c>
      <c r="D127" s="23"/>
      <c r="E127" s="47">
        <f t="shared" si="16"/>
        <v>0</v>
      </c>
      <c r="F127" s="99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</row>
    <row r="128" spans="1:12" ht="24.75" customHeight="1" x14ac:dyDescent="0.3">
      <c r="A128" s="135"/>
      <c r="B128" s="137"/>
      <c r="C128" s="34"/>
      <c r="D128" s="62" t="s">
        <v>29</v>
      </c>
      <c r="E128" s="47">
        <f t="shared" si="16"/>
        <v>0</v>
      </c>
      <c r="F128" s="77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</row>
    <row r="129" spans="1:12" ht="24.75" customHeight="1" x14ac:dyDescent="0.3">
      <c r="A129" s="135"/>
      <c r="B129" s="137"/>
      <c r="C129" s="34"/>
      <c r="D129" s="62" t="s">
        <v>4</v>
      </c>
      <c r="E129" s="47">
        <f t="shared" si="16"/>
        <v>0</v>
      </c>
      <c r="F129" s="77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</row>
    <row r="130" spans="1:12" ht="24.75" customHeight="1" x14ac:dyDescent="0.3">
      <c r="A130" s="135"/>
      <c r="B130" s="137"/>
      <c r="C130" s="34"/>
      <c r="D130" s="62" t="s">
        <v>5</v>
      </c>
      <c r="E130" s="47">
        <f t="shared" si="16"/>
        <v>0</v>
      </c>
      <c r="F130" s="77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</row>
    <row r="131" spans="1:12" ht="24.75" customHeight="1" x14ac:dyDescent="0.3">
      <c r="A131" s="136"/>
      <c r="B131" s="137"/>
      <c r="C131" s="34"/>
      <c r="D131" s="25" t="s">
        <v>30</v>
      </c>
      <c r="E131" s="47">
        <f t="shared" si="16"/>
        <v>0</v>
      </c>
      <c r="F131" s="77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</row>
    <row r="132" spans="1:12" ht="31.5" customHeight="1" x14ac:dyDescent="0.3">
      <c r="A132" s="199" t="s">
        <v>12</v>
      </c>
      <c r="B132" s="199"/>
      <c r="C132" s="199"/>
      <c r="D132" s="122" t="s">
        <v>11</v>
      </c>
      <c r="E132" s="47">
        <f t="shared" si="16"/>
        <v>36930638.289999999</v>
      </c>
      <c r="F132" s="51">
        <f>F133+F134+F135+F136</f>
        <v>14909738.290000001</v>
      </c>
      <c r="G132" s="107">
        <f>G133+G134+G135+G136</f>
        <v>10886800</v>
      </c>
      <c r="H132" s="115">
        <f>H133+H134+H135+H136</f>
        <v>11134100</v>
      </c>
      <c r="I132" s="95">
        <f>J132+K132+L132+M136+N136+O136+P136+Q136+R136</f>
        <v>0</v>
      </c>
      <c r="J132" s="95">
        <f>K132+L132+M136+N136+O136+P136+Q136+R136+S136</f>
        <v>0</v>
      </c>
      <c r="K132" s="95">
        <f>L132+M136+N136+O136+P136+Q136+R136+S136+T136</f>
        <v>0</v>
      </c>
      <c r="L132" s="95">
        <f>M136+N136+O136+P136+Q136+R136+S136+T136+U136</f>
        <v>0</v>
      </c>
    </row>
    <row r="133" spans="1:12" ht="24.75" customHeight="1" x14ac:dyDescent="0.3">
      <c r="A133" s="199"/>
      <c r="B133" s="199"/>
      <c r="C133" s="199"/>
      <c r="D133" s="121" t="s">
        <v>29</v>
      </c>
      <c r="E133" s="47">
        <f t="shared" si="16"/>
        <v>0</v>
      </c>
      <c r="F133" s="77">
        <v>0</v>
      </c>
      <c r="G133" s="93">
        <v>0</v>
      </c>
      <c r="H133" s="102">
        <v>0</v>
      </c>
      <c r="I133" s="93">
        <v>0</v>
      </c>
      <c r="J133" s="93">
        <v>0</v>
      </c>
      <c r="K133" s="93">
        <v>0</v>
      </c>
      <c r="L133" s="93">
        <v>0</v>
      </c>
    </row>
    <row r="134" spans="1:12" ht="24.75" customHeight="1" x14ac:dyDescent="0.3">
      <c r="A134" s="199"/>
      <c r="B134" s="199"/>
      <c r="C134" s="199"/>
      <c r="D134" s="121" t="s">
        <v>4</v>
      </c>
      <c r="E134" s="47">
        <f t="shared" si="16"/>
        <v>1063000</v>
      </c>
      <c r="F134" s="78">
        <f t="shared" ref="F134:G136" si="25">F98+F62+F41</f>
        <v>513300</v>
      </c>
      <c r="G134" s="100">
        <f>G98+G62+G41+G124</f>
        <v>54900</v>
      </c>
      <c r="H134" s="100">
        <f>H41+H62+H98+H124</f>
        <v>494800</v>
      </c>
      <c r="I134" s="100">
        <f t="shared" ref="I134:L135" si="26">I41+I62+I98</f>
        <v>0</v>
      </c>
      <c r="J134" s="100">
        <f t="shared" si="26"/>
        <v>0</v>
      </c>
      <c r="K134" s="100">
        <f t="shared" si="26"/>
        <v>0</v>
      </c>
      <c r="L134" s="100">
        <f t="shared" si="26"/>
        <v>0</v>
      </c>
    </row>
    <row r="135" spans="1:12" ht="15.75" customHeight="1" x14ac:dyDescent="0.3">
      <c r="A135" s="199"/>
      <c r="B135" s="199"/>
      <c r="C135" s="199"/>
      <c r="D135" s="121" t="s">
        <v>8</v>
      </c>
      <c r="E135" s="47">
        <f t="shared" si="16"/>
        <v>35867638.289999999</v>
      </c>
      <c r="F135" s="78">
        <f>F99+F63+F42+F125</f>
        <v>14396438.290000001</v>
      </c>
      <c r="G135" s="52">
        <f>G99+G63+G42+G125</f>
        <v>10831900</v>
      </c>
      <c r="H135" s="52">
        <f>H42+H63+H99+H125</f>
        <v>10639300</v>
      </c>
      <c r="I135" s="52">
        <f t="shared" si="26"/>
        <v>0</v>
      </c>
      <c r="J135" s="52">
        <f t="shared" si="26"/>
        <v>0</v>
      </c>
      <c r="K135" s="52">
        <f t="shared" si="26"/>
        <v>0</v>
      </c>
      <c r="L135" s="52">
        <f t="shared" si="26"/>
        <v>0</v>
      </c>
    </row>
    <row r="136" spans="1:12" ht="29.25" customHeight="1" x14ac:dyDescent="0.3">
      <c r="A136" s="199"/>
      <c r="B136" s="199"/>
      <c r="C136" s="199"/>
      <c r="D136" s="31" t="s">
        <v>30</v>
      </c>
      <c r="E136" s="47">
        <f t="shared" si="16"/>
        <v>0</v>
      </c>
      <c r="F136" s="77">
        <f t="shared" si="25"/>
        <v>0</v>
      </c>
      <c r="G136" s="16">
        <f t="shared" si="25"/>
        <v>0</v>
      </c>
      <c r="H136" s="16">
        <f>H101+H64+H43</f>
        <v>0</v>
      </c>
      <c r="I136" s="16">
        <f>I100+I64+I43</f>
        <v>0</v>
      </c>
      <c r="J136" s="16">
        <f>J100+J64+J43</f>
        <v>0</v>
      </c>
      <c r="K136" s="16">
        <f>K100+K64+K43</f>
        <v>0</v>
      </c>
      <c r="L136" s="16">
        <f>L100+L64+L43</f>
        <v>0</v>
      </c>
    </row>
    <row r="137" spans="1:12" ht="30" customHeight="1" x14ac:dyDescent="0.3">
      <c r="A137" s="6"/>
      <c r="B137" s="132" t="s">
        <v>17</v>
      </c>
      <c r="C137" s="118" t="s">
        <v>15</v>
      </c>
      <c r="D137" s="126"/>
      <c r="E137" s="47">
        <f t="shared" si="16"/>
        <v>0</v>
      </c>
      <c r="F137" s="50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</row>
    <row r="138" spans="1:12" ht="30" customHeight="1" x14ac:dyDescent="0.3">
      <c r="A138" s="6"/>
      <c r="B138" s="132"/>
      <c r="C138" s="36"/>
      <c r="D138" s="121" t="s">
        <v>29</v>
      </c>
      <c r="E138" s="47">
        <f t="shared" si="16"/>
        <v>0</v>
      </c>
      <c r="F138" s="77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1:12" ht="30" customHeight="1" x14ac:dyDescent="0.3">
      <c r="A139" s="6"/>
      <c r="B139" s="132"/>
      <c r="C139" s="36"/>
      <c r="D139" s="121" t="s">
        <v>4</v>
      </c>
      <c r="E139" s="47">
        <f t="shared" si="16"/>
        <v>0</v>
      </c>
      <c r="F139" s="77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</row>
    <row r="140" spans="1:12" ht="30" customHeight="1" x14ac:dyDescent="0.3">
      <c r="A140" s="6"/>
      <c r="B140" s="132"/>
      <c r="C140" s="36"/>
      <c r="D140" s="121" t="s">
        <v>8</v>
      </c>
      <c r="E140" s="47">
        <f t="shared" si="16"/>
        <v>0</v>
      </c>
      <c r="F140" s="77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1:12" ht="30" customHeight="1" x14ac:dyDescent="0.3">
      <c r="A141" s="6"/>
      <c r="B141" s="152"/>
      <c r="C141" s="36"/>
      <c r="D141" s="31" t="s">
        <v>30</v>
      </c>
      <c r="E141" s="47">
        <f t="shared" si="16"/>
        <v>0</v>
      </c>
      <c r="F141" s="77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</row>
    <row r="142" spans="1:12" ht="30" customHeight="1" x14ac:dyDescent="0.3">
      <c r="A142" s="36"/>
      <c r="B142" s="154" t="s">
        <v>31</v>
      </c>
      <c r="C142" s="155"/>
      <c r="D142" s="155"/>
      <c r="E142" s="155"/>
      <c r="F142" s="155"/>
      <c r="G142" s="155"/>
      <c r="H142" s="155"/>
      <c r="I142" s="155"/>
      <c r="J142" s="155"/>
      <c r="K142" s="155"/>
      <c r="L142" s="156"/>
    </row>
    <row r="143" spans="1:12" ht="27" customHeight="1" x14ac:dyDescent="0.3">
      <c r="A143" s="6"/>
      <c r="B143" s="153" t="s">
        <v>35</v>
      </c>
      <c r="C143" s="118" t="s">
        <v>15</v>
      </c>
      <c r="D143" s="40"/>
      <c r="E143" s="47">
        <f t="shared" ref="E143:E162" si="27">+F143+G143+H143+I143+J143+K143+L143</f>
        <v>0</v>
      </c>
      <c r="F143" s="50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</row>
    <row r="144" spans="1:12" ht="25.5" customHeight="1" x14ac:dyDescent="0.3">
      <c r="A144" s="6"/>
      <c r="B144" s="132"/>
      <c r="C144" s="4"/>
      <c r="D144" s="121" t="s">
        <v>29</v>
      </c>
      <c r="E144" s="47">
        <f t="shared" si="27"/>
        <v>0</v>
      </c>
      <c r="F144" s="77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</row>
    <row r="145" spans="1:12" ht="30" customHeight="1" x14ac:dyDescent="0.3">
      <c r="A145" s="6"/>
      <c r="B145" s="132"/>
      <c r="C145" s="4"/>
      <c r="D145" s="121" t="s">
        <v>4</v>
      </c>
      <c r="E145" s="47">
        <f t="shared" si="27"/>
        <v>0</v>
      </c>
      <c r="F145" s="77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</row>
    <row r="146" spans="1:12" ht="23.25" customHeight="1" x14ac:dyDescent="0.3">
      <c r="A146" s="6"/>
      <c r="B146" s="132"/>
      <c r="C146" s="4"/>
      <c r="D146" s="121" t="s">
        <v>8</v>
      </c>
      <c r="E146" s="47">
        <f t="shared" si="27"/>
        <v>0</v>
      </c>
      <c r="F146" s="77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</row>
    <row r="147" spans="1:12" ht="30" customHeight="1" x14ac:dyDescent="0.3">
      <c r="A147" s="6"/>
      <c r="B147" s="132"/>
      <c r="C147" s="37"/>
      <c r="D147" s="31" t="s">
        <v>30</v>
      </c>
      <c r="E147" s="47">
        <f t="shared" si="27"/>
        <v>0</v>
      </c>
      <c r="F147" s="77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</row>
    <row r="148" spans="1:12" ht="30" customHeight="1" x14ac:dyDescent="0.3">
      <c r="A148" s="6"/>
      <c r="B148" s="157" t="s">
        <v>33</v>
      </c>
      <c r="C148" s="118" t="s">
        <v>15</v>
      </c>
      <c r="D148" s="41"/>
      <c r="E148" s="47">
        <f t="shared" si="27"/>
        <v>0</v>
      </c>
      <c r="F148" s="50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</row>
    <row r="149" spans="1:12" ht="30" customHeight="1" x14ac:dyDescent="0.3">
      <c r="A149" s="6"/>
      <c r="B149" s="157"/>
      <c r="C149" s="4"/>
      <c r="D149" s="121" t="s">
        <v>29</v>
      </c>
      <c r="E149" s="47">
        <f t="shared" si="27"/>
        <v>0</v>
      </c>
      <c r="F149" s="77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</row>
    <row r="150" spans="1:12" ht="30" customHeight="1" x14ac:dyDescent="0.3">
      <c r="A150" s="6"/>
      <c r="B150" s="157"/>
      <c r="C150" s="4"/>
      <c r="D150" s="121" t="s">
        <v>4</v>
      </c>
      <c r="E150" s="47">
        <f t="shared" si="27"/>
        <v>0</v>
      </c>
      <c r="F150" s="77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</row>
    <row r="151" spans="1:12" ht="19.5" customHeight="1" x14ac:dyDescent="0.3">
      <c r="A151" s="6"/>
      <c r="B151" s="157"/>
      <c r="C151" s="4"/>
      <c r="D151" s="121" t="s">
        <v>8</v>
      </c>
      <c r="E151" s="47">
        <f t="shared" si="27"/>
        <v>0</v>
      </c>
      <c r="F151" s="77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</row>
    <row r="152" spans="1:12" ht="30" customHeight="1" x14ac:dyDescent="0.3">
      <c r="A152" s="6"/>
      <c r="B152" s="157"/>
      <c r="C152" s="36"/>
      <c r="D152" s="31" t="s">
        <v>30</v>
      </c>
      <c r="E152" s="47">
        <f t="shared" si="27"/>
        <v>0</v>
      </c>
      <c r="F152" s="77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</row>
    <row r="153" spans="1:12" ht="23.25" customHeight="1" x14ac:dyDescent="0.3">
      <c r="A153" s="6"/>
      <c r="B153" s="157" t="s">
        <v>56</v>
      </c>
      <c r="C153" s="120" t="s">
        <v>15</v>
      </c>
      <c r="D153" s="42"/>
      <c r="E153" s="47">
        <f t="shared" si="27"/>
        <v>0</v>
      </c>
      <c r="F153" s="50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</row>
    <row r="154" spans="1:12" ht="20.25" customHeight="1" x14ac:dyDescent="0.3">
      <c r="A154" s="6"/>
      <c r="B154" s="157"/>
      <c r="C154" s="35"/>
      <c r="D154" s="121" t="s">
        <v>29</v>
      </c>
      <c r="E154" s="47">
        <f t="shared" si="27"/>
        <v>0</v>
      </c>
      <c r="F154" s="77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</row>
    <row r="155" spans="1:12" ht="30" customHeight="1" x14ac:dyDescent="0.3">
      <c r="A155" s="6"/>
      <c r="B155" s="157"/>
      <c r="C155" s="35"/>
      <c r="D155" s="121" t="s">
        <v>4</v>
      </c>
      <c r="E155" s="47">
        <f t="shared" si="27"/>
        <v>0</v>
      </c>
      <c r="F155" s="77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</row>
    <row r="156" spans="1:12" ht="20.25" customHeight="1" x14ac:dyDescent="0.3">
      <c r="A156" s="6"/>
      <c r="B156" s="157"/>
      <c r="C156" s="35"/>
      <c r="D156" s="121" t="s">
        <v>8</v>
      </c>
      <c r="E156" s="47">
        <f t="shared" si="27"/>
        <v>0</v>
      </c>
      <c r="F156" s="77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</row>
    <row r="157" spans="1:12" ht="30" customHeight="1" x14ac:dyDescent="0.3">
      <c r="A157" s="6"/>
      <c r="B157" s="157"/>
      <c r="C157" s="35"/>
      <c r="D157" s="31" t="s">
        <v>30</v>
      </c>
      <c r="E157" s="47">
        <f t="shared" si="27"/>
        <v>0</v>
      </c>
      <c r="F157" s="77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</row>
    <row r="158" spans="1:12" ht="24.75" customHeight="1" x14ac:dyDescent="0.3">
      <c r="A158" s="6"/>
      <c r="B158" s="158" t="s">
        <v>18</v>
      </c>
      <c r="C158" s="118" t="s">
        <v>15</v>
      </c>
      <c r="D158" s="42"/>
      <c r="E158" s="47">
        <f t="shared" si="27"/>
        <v>36930638.289999999</v>
      </c>
      <c r="F158" s="108">
        <f>F132</f>
        <v>14909738.290000001</v>
      </c>
      <c r="G158" s="109">
        <f t="shared" ref="F158:L160" si="28">G132</f>
        <v>10886800</v>
      </c>
      <c r="H158" s="109">
        <f t="shared" si="28"/>
        <v>11134100</v>
      </c>
      <c r="I158" s="109">
        <f t="shared" si="28"/>
        <v>0</v>
      </c>
      <c r="J158" s="109">
        <f t="shared" si="28"/>
        <v>0</v>
      </c>
      <c r="K158" s="95">
        <f t="shared" si="28"/>
        <v>0</v>
      </c>
      <c r="L158" s="95">
        <f t="shared" si="28"/>
        <v>0</v>
      </c>
    </row>
    <row r="159" spans="1:12" ht="24.75" customHeight="1" x14ac:dyDescent="0.3">
      <c r="A159" s="6"/>
      <c r="B159" s="159"/>
      <c r="C159" s="36"/>
      <c r="D159" s="121" t="s">
        <v>29</v>
      </c>
      <c r="E159" s="47">
        <f t="shared" si="27"/>
        <v>0</v>
      </c>
      <c r="F159" s="89">
        <f t="shared" si="28"/>
        <v>0</v>
      </c>
      <c r="G159" s="93">
        <f t="shared" si="28"/>
        <v>0</v>
      </c>
      <c r="H159" s="105">
        <f t="shared" si="28"/>
        <v>0</v>
      </c>
      <c r="I159" s="105">
        <f t="shared" si="28"/>
        <v>0</v>
      </c>
      <c r="J159" s="105">
        <f t="shared" si="28"/>
        <v>0</v>
      </c>
      <c r="K159" s="93">
        <f t="shared" si="28"/>
        <v>0</v>
      </c>
      <c r="L159" s="93">
        <f t="shared" si="28"/>
        <v>0</v>
      </c>
    </row>
    <row r="160" spans="1:12" ht="30" customHeight="1" x14ac:dyDescent="0.3">
      <c r="A160" s="6"/>
      <c r="B160" s="159"/>
      <c r="C160" s="36"/>
      <c r="D160" s="53" t="s">
        <v>4</v>
      </c>
      <c r="E160" s="47">
        <f t="shared" si="27"/>
        <v>1063000</v>
      </c>
      <c r="F160" s="110">
        <f t="shared" si="28"/>
        <v>513300</v>
      </c>
      <c r="G160" s="100">
        <f t="shared" si="28"/>
        <v>54900</v>
      </c>
      <c r="H160" s="105">
        <f t="shared" si="28"/>
        <v>494800</v>
      </c>
      <c r="I160" s="105">
        <f t="shared" si="28"/>
        <v>0</v>
      </c>
      <c r="J160" s="105">
        <f t="shared" si="28"/>
        <v>0</v>
      </c>
      <c r="K160" s="93">
        <f t="shared" si="28"/>
        <v>0</v>
      </c>
      <c r="L160" s="93">
        <f t="shared" si="28"/>
        <v>0</v>
      </c>
    </row>
    <row r="161" spans="1:12" ht="18.75" customHeight="1" x14ac:dyDescent="0.3">
      <c r="A161" s="6"/>
      <c r="B161" s="159"/>
      <c r="C161" s="36"/>
      <c r="D161" s="53" t="s">
        <v>8</v>
      </c>
      <c r="E161" s="47">
        <f t="shared" si="27"/>
        <v>35867638.289999999</v>
      </c>
      <c r="F161" s="110">
        <f t="shared" ref="F161:H162" si="29">F135</f>
        <v>14396438.290000001</v>
      </c>
      <c r="G161" s="100">
        <f t="shared" si="29"/>
        <v>10831900</v>
      </c>
      <c r="H161" s="105">
        <f t="shared" si="29"/>
        <v>10639300</v>
      </c>
      <c r="I161" s="105">
        <f>I134</f>
        <v>0</v>
      </c>
      <c r="J161" s="105">
        <f t="shared" ref="J161:L162" si="30">J135</f>
        <v>0</v>
      </c>
      <c r="K161" s="93">
        <f t="shared" si="30"/>
        <v>0</v>
      </c>
      <c r="L161" s="93">
        <f t="shared" si="30"/>
        <v>0</v>
      </c>
    </row>
    <row r="162" spans="1:12" ht="28.5" customHeight="1" x14ac:dyDescent="0.3">
      <c r="A162" s="6"/>
      <c r="B162" s="160"/>
      <c r="C162" s="36"/>
      <c r="D162" s="31" t="s">
        <v>30</v>
      </c>
      <c r="E162" s="47">
        <f t="shared" si="27"/>
        <v>0</v>
      </c>
      <c r="F162" s="89">
        <f t="shared" si="29"/>
        <v>0</v>
      </c>
      <c r="G162" s="93">
        <f t="shared" si="29"/>
        <v>0</v>
      </c>
      <c r="H162" s="93">
        <f t="shared" si="29"/>
        <v>0</v>
      </c>
      <c r="I162" s="93">
        <f>I136</f>
        <v>0</v>
      </c>
      <c r="J162" s="93">
        <f t="shared" si="30"/>
        <v>0</v>
      </c>
      <c r="K162" s="93">
        <f t="shared" si="30"/>
        <v>0</v>
      </c>
      <c r="L162" s="93">
        <f t="shared" si="30"/>
        <v>0</v>
      </c>
    </row>
    <row r="163" spans="1:12" ht="30" customHeight="1" x14ac:dyDescent="0.3">
      <c r="A163" s="6"/>
      <c r="B163" s="154" t="s">
        <v>31</v>
      </c>
      <c r="C163" s="155"/>
      <c r="D163" s="155"/>
      <c r="E163" s="155"/>
      <c r="F163" s="155"/>
      <c r="G163" s="155"/>
      <c r="H163" s="155"/>
      <c r="I163" s="155"/>
      <c r="J163" s="155"/>
      <c r="K163" s="155"/>
      <c r="L163" s="156"/>
    </row>
    <row r="164" spans="1:12" ht="30.75" customHeight="1" x14ac:dyDescent="0.3">
      <c r="A164" s="6"/>
      <c r="B164" s="157" t="s">
        <v>32</v>
      </c>
      <c r="C164" s="118" t="s">
        <v>15</v>
      </c>
      <c r="D164" s="42"/>
      <c r="E164" s="47">
        <f t="shared" ref="E164:E193" si="31">+F164+G164+H164+I164+J164+K164+L164</f>
        <v>2600940.5099999998</v>
      </c>
      <c r="F164" s="59">
        <f>F165+F166+F167+F168</f>
        <v>1237163.99</v>
      </c>
      <c r="G164" s="59">
        <f t="shared" ref="G164:K164" si="32">G165+G166+G167+G168</f>
        <v>406950.76</v>
      </c>
      <c r="H164" s="61">
        <f t="shared" si="32"/>
        <v>956825.76</v>
      </c>
      <c r="I164" s="61">
        <f t="shared" si="32"/>
        <v>0</v>
      </c>
      <c r="J164" s="61">
        <f t="shared" si="32"/>
        <v>0</v>
      </c>
      <c r="K164" s="38">
        <f t="shared" si="32"/>
        <v>0</v>
      </c>
      <c r="L164" s="38">
        <f>L165+L167+L166+L168</f>
        <v>0</v>
      </c>
    </row>
    <row r="165" spans="1:12" ht="26.25" customHeight="1" x14ac:dyDescent="0.3">
      <c r="A165" s="6"/>
      <c r="B165" s="157"/>
      <c r="C165" s="36"/>
      <c r="D165" s="121" t="s">
        <v>29</v>
      </c>
      <c r="E165" s="47">
        <f t="shared" si="31"/>
        <v>0</v>
      </c>
      <c r="F165" s="58">
        <f>G165+H165+I165+J165+K165+L165+M164+N164+O164</f>
        <v>0</v>
      </c>
      <c r="G165" s="58">
        <f>H165+I165+J165+K165+L165+M164+N164+O164+P164</f>
        <v>0</v>
      </c>
      <c r="H165" s="13">
        <v>0</v>
      </c>
      <c r="I165" s="13">
        <v>0</v>
      </c>
      <c r="J165" s="13">
        <v>0</v>
      </c>
      <c r="K165" s="16">
        <v>0</v>
      </c>
      <c r="L165" s="16">
        <v>0</v>
      </c>
    </row>
    <row r="166" spans="1:12" ht="30" customHeight="1" x14ac:dyDescent="0.3">
      <c r="A166" s="6"/>
      <c r="B166" s="157"/>
      <c r="C166" s="36"/>
      <c r="D166" s="121" t="s">
        <v>4</v>
      </c>
      <c r="E166" s="47">
        <f t="shared" si="31"/>
        <v>1063000</v>
      </c>
      <c r="F166" s="60">
        <f>SUM(F52,F57)</f>
        <v>513300</v>
      </c>
      <c r="G166" s="60">
        <f>SUM(G52)</f>
        <v>54900</v>
      </c>
      <c r="H166" s="13">
        <f>SUM(H52,H57)</f>
        <v>494800</v>
      </c>
      <c r="I166" s="13">
        <v>0</v>
      </c>
      <c r="J166" s="13">
        <v>0</v>
      </c>
      <c r="K166" s="16">
        <v>0</v>
      </c>
      <c r="L166" s="16">
        <v>0</v>
      </c>
    </row>
    <row r="167" spans="1:12" ht="20.25" customHeight="1" x14ac:dyDescent="0.3">
      <c r="A167" s="6"/>
      <c r="B167" s="157"/>
      <c r="C167" s="36"/>
      <c r="D167" s="121" t="s">
        <v>8</v>
      </c>
      <c r="E167" s="47">
        <f t="shared" si="31"/>
        <v>1537940.51</v>
      </c>
      <c r="F167" s="58">
        <f>SUM(F27,F37,F53,F58,F94-288796.32,F32)</f>
        <v>723863.99</v>
      </c>
      <c r="G167" s="58">
        <f>SUM(G27,G32,G37,G53,G94)</f>
        <v>352050.76</v>
      </c>
      <c r="H167" s="13">
        <f>H27+H32+H37+H53+H94+110000</f>
        <v>462025.76</v>
      </c>
      <c r="I167" s="13">
        <v>0</v>
      </c>
      <c r="J167" s="13">
        <v>0</v>
      </c>
      <c r="K167" s="16">
        <v>0</v>
      </c>
      <c r="L167" s="16">
        <v>0</v>
      </c>
    </row>
    <row r="168" spans="1:12" ht="30" customHeight="1" x14ac:dyDescent="0.3">
      <c r="A168" s="6"/>
      <c r="B168" s="157"/>
      <c r="C168" s="36"/>
      <c r="D168" s="31" t="s">
        <v>30</v>
      </c>
      <c r="E168" s="47">
        <f t="shared" si="31"/>
        <v>0</v>
      </c>
      <c r="F168" s="9">
        <f>G168+H168+I168+J168+K168+L168+M167+N167+O167</f>
        <v>0</v>
      </c>
      <c r="G168" s="58">
        <f>H168+I168+J168+K168+L168+M167+N167+O167+P167</f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</row>
    <row r="169" spans="1:12" ht="23.25" customHeight="1" x14ac:dyDescent="0.3">
      <c r="A169" s="6"/>
      <c r="B169" s="157" t="s">
        <v>39</v>
      </c>
      <c r="C169" s="43" t="s">
        <v>15</v>
      </c>
      <c r="D169" s="118"/>
      <c r="E169" s="47">
        <f t="shared" si="31"/>
        <v>0</v>
      </c>
      <c r="F169" s="50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</row>
    <row r="170" spans="1:12" ht="30" customHeight="1" x14ac:dyDescent="0.3">
      <c r="A170" s="6"/>
      <c r="B170" s="157"/>
      <c r="C170" s="36"/>
      <c r="D170" s="121" t="s">
        <v>29</v>
      </c>
      <c r="E170" s="47">
        <f t="shared" si="31"/>
        <v>0</v>
      </c>
      <c r="F170" s="77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</row>
    <row r="171" spans="1:12" ht="30" customHeight="1" x14ac:dyDescent="0.3">
      <c r="A171" s="6"/>
      <c r="B171" s="157"/>
      <c r="C171" s="36"/>
      <c r="D171" s="121" t="s">
        <v>4</v>
      </c>
      <c r="E171" s="47">
        <f t="shared" si="31"/>
        <v>0</v>
      </c>
      <c r="F171" s="77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</row>
    <row r="172" spans="1:12" ht="23.25" customHeight="1" x14ac:dyDescent="0.3">
      <c r="A172" s="6"/>
      <c r="B172" s="157"/>
      <c r="C172" s="36"/>
      <c r="D172" s="121" t="s">
        <v>8</v>
      </c>
      <c r="E172" s="47">
        <f t="shared" si="31"/>
        <v>0</v>
      </c>
      <c r="F172" s="77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</row>
    <row r="173" spans="1:12" ht="30" customHeight="1" x14ac:dyDescent="0.3">
      <c r="A173" s="6"/>
      <c r="B173" s="157"/>
      <c r="C173" s="36"/>
      <c r="D173" s="31" t="s">
        <v>30</v>
      </c>
      <c r="E173" s="47">
        <f t="shared" si="31"/>
        <v>0</v>
      </c>
      <c r="F173" s="77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</row>
    <row r="174" spans="1:12" ht="21.75" customHeight="1" x14ac:dyDescent="0.3">
      <c r="A174" s="6"/>
      <c r="B174" s="161" t="s">
        <v>37</v>
      </c>
      <c r="C174" s="43" t="s">
        <v>15</v>
      </c>
      <c r="D174" s="118"/>
      <c r="E174" s="47">
        <f t="shared" si="31"/>
        <v>70000</v>
      </c>
      <c r="F174" s="75">
        <f>F175+F176+F177+F178</f>
        <v>70000</v>
      </c>
      <c r="G174" s="61">
        <f>G175+G176+G177+G178</f>
        <v>0</v>
      </c>
      <c r="H174" s="61">
        <f>H175+H176+H177+H178</f>
        <v>0</v>
      </c>
      <c r="I174" s="61">
        <f>I175+I176+I177+I178</f>
        <v>0</v>
      </c>
      <c r="J174" s="61">
        <f>J175+J176+J178</f>
        <v>0</v>
      </c>
      <c r="K174" s="61">
        <f>K175+K176+K177+K178</f>
        <v>0</v>
      </c>
      <c r="L174" s="38">
        <f>L175+L176+L177+L178</f>
        <v>0</v>
      </c>
    </row>
    <row r="175" spans="1:12" ht="23.25" customHeight="1" x14ac:dyDescent="0.3">
      <c r="A175" s="6"/>
      <c r="B175" s="162"/>
      <c r="C175" s="36"/>
      <c r="D175" s="121" t="s">
        <v>29</v>
      </c>
      <c r="E175" s="47">
        <f t="shared" si="31"/>
        <v>0</v>
      </c>
      <c r="F175" s="76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6">
        <v>0</v>
      </c>
    </row>
    <row r="176" spans="1:12" ht="30" customHeight="1" x14ac:dyDescent="0.3">
      <c r="A176" s="6"/>
      <c r="B176" s="162"/>
      <c r="C176" s="36"/>
      <c r="D176" s="121" t="s">
        <v>4</v>
      </c>
      <c r="E176" s="47">
        <f t="shared" si="31"/>
        <v>0</v>
      </c>
      <c r="F176" s="76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6">
        <v>0</v>
      </c>
    </row>
    <row r="177" spans="1:12" ht="23.25" customHeight="1" x14ac:dyDescent="0.3">
      <c r="A177" s="6"/>
      <c r="B177" s="162"/>
      <c r="C177" s="36"/>
      <c r="D177" s="121" t="s">
        <v>8</v>
      </c>
      <c r="E177" s="47">
        <f t="shared" si="31"/>
        <v>70000</v>
      </c>
      <c r="F177" s="76">
        <v>70000</v>
      </c>
      <c r="G177" s="116">
        <v>0</v>
      </c>
      <c r="H177" s="127">
        <v>0</v>
      </c>
      <c r="I177" s="13">
        <v>0</v>
      </c>
      <c r="J177" s="13">
        <v>0</v>
      </c>
      <c r="K177" s="13">
        <v>0</v>
      </c>
      <c r="L177" s="16">
        <v>0</v>
      </c>
    </row>
    <row r="178" spans="1:12" ht="31.5" customHeight="1" x14ac:dyDescent="0.3">
      <c r="A178" s="6"/>
      <c r="B178" s="163"/>
      <c r="C178" s="36"/>
      <c r="D178" s="31" t="s">
        <v>30</v>
      </c>
      <c r="E178" s="47">
        <f t="shared" si="31"/>
        <v>0</v>
      </c>
      <c r="F178" s="76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6">
        <v>0</v>
      </c>
    </row>
    <row r="179" spans="1:12" ht="31.5" customHeight="1" x14ac:dyDescent="0.3">
      <c r="A179" s="6"/>
      <c r="B179" s="161" t="s">
        <v>38</v>
      </c>
      <c r="C179" s="43" t="s">
        <v>15</v>
      </c>
      <c r="D179" s="118"/>
      <c r="E179" s="47">
        <f t="shared" si="31"/>
        <v>634420</v>
      </c>
      <c r="F179" s="46">
        <f>SUM(F180:F183)</f>
        <v>30000</v>
      </c>
      <c r="G179" s="46">
        <f>SUM(G180:G183)</f>
        <v>302210</v>
      </c>
      <c r="H179" s="46">
        <f>SUM(H180:H183)</f>
        <v>302210</v>
      </c>
      <c r="I179" s="45">
        <v>0</v>
      </c>
      <c r="J179" s="45">
        <v>0</v>
      </c>
      <c r="K179" s="45">
        <v>0</v>
      </c>
      <c r="L179" s="38">
        <v>0</v>
      </c>
    </row>
    <row r="180" spans="1:12" ht="25.5" customHeight="1" x14ac:dyDescent="0.3">
      <c r="A180" s="6"/>
      <c r="B180" s="162"/>
      <c r="C180" s="36"/>
      <c r="D180" s="121" t="s">
        <v>29</v>
      </c>
      <c r="E180" s="47">
        <f t="shared" si="31"/>
        <v>0</v>
      </c>
      <c r="F180" s="5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6">
        <v>0</v>
      </c>
    </row>
    <row r="181" spans="1:12" ht="25.5" customHeight="1" x14ac:dyDescent="0.3">
      <c r="A181" s="6"/>
      <c r="B181" s="162"/>
      <c r="C181" s="36"/>
      <c r="D181" s="121" t="s">
        <v>4</v>
      </c>
      <c r="E181" s="47">
        <f t="shared" si="31"/>
        <v>0</v>
      </c>
      <c r="F181" s="5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6">
        <v>0</v>
      </c>
    </row>
    <row r="182" spans="1:12" ht="25.5" customHeight="1" x14ac:dyDescent="0.3">
      <c r="A182" s="6"/>
      <c r="B182" s="162"/>
      <c r="C182" s="36"/>
      <c r="D182" s="121" t="s">
        <v>8</v>
      </c>
      <c r="E182" s="47">
        <f t="shared" si="31"/>
        <v>634420</v>
      </c>
      <c r="F182" s="58">
        <v>30000</v>
      </c>
      <c r="G182" s="18">
        <v>302210</v>
      </c>
      <c r="H182" s="18">
        <v>302210</v>
      </c>
      <c r="I182" s="18">
        <v>0</v>
      </c>
      <c r="J182" s="18">
        <v>0</v>
      </c>
      <c r="K182" s="18">
        <v>0</v>
      </c>
      <c r="L182" s="16">
        <v>0</v>
      </c>
    </row>
    <row r="183" spans="1:12" ht="25.5" customHeight="1" x14ac:dyDescent="0.3">
      <c r="A183" s="6"/>
      <c r="B183" s="163"/>
      <c r="C183" s="36"/>
      <c r="D183" s="31" t="s">
        <v>30</v>
      </c>
      <c r="E183" s="47">
        <f t="shared" si="31"/>
        <v>0</v>
      </c>
      <c r="F183" s="5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6">
        <v>0</v>
      </c>
    </row>
    <row r="184" spans="1:12" ht="24.75" customHeight="1" x14ac:dyDescent="0.3">
      <c r="A184" s="6"/>
      <c r="B184" s="161" t="s">
        <v>40</v>
      </c>
      <c r="C184" s="118" t="s">
        <v>15</v>
      </c>
      <c r="D184" s="21"/>
      <c r="E184" s="47">
        <f t="shared" si="31"/>
        <v>33545277.780000001</v>
      </c>
      <c r="F184" s="46">
        <f t="shared" ref="F184:L184" si="33">F185+F186+F187+F188</f>
        <v>13572574.300000001</v>
      </c>
      <c r="G184" s="46">
        <f t="shared" si="33"/>
        <v>10137639.24</v>
      </c>
      <c r="H184" s="46">
        <f t="shared" si="33"/>
        <v>9835064.2400000002</v>
      </c>
      <c r="I184" s="46">
        <f t="shared" si="33"/>
        <v>0</v>
      </c>
      <c r="J184" s="46">
        <f t="shared" si="33"/>
        <v>0</v>
      </c>
      <c r="K184" s="46">
        <f t="shared" si="33"/>
        <v>0</v>
      </c>
      <c r="L184" s="46">
        <f t="shared" si="33"/>
        <v>0</v>
      </c>
    </row>
    <row r="185" spans="1:12" ht="21.75" customHeight="1" x14ac:dyDescent="0.3">
      <c r="A185" s="6"/>
      <c r="B185" s="162"/>
      <c r="C185" s="23"/>
      <c r="D185" s="3" t="s">
        <v>29</v>
      </c>
      <c r="E185" s="47">
        <f t="shared" si="31"/>
        <v>0</v>
      </c>
      <c r="F185" s="58">
        <f>G185+H185+I185+J185+K185+L185+M184+N184+O184</f>
        <v>0</v>
      </c>
      <c r="G185" s="58">
        <f>H185+I185+J185+K185+L185+M184+N184+O184+P184</f>
        <v>0</v>
      </c>
      <c r="H185" s="58">
        <f>I185+J185+K185+L185+M184+N184+O184+P184+Q184</f>
        <v>0</v>
      </c>
      <c r="I185" s="9">
        <f>J185+K185+L185+M184+N184+O184+P184+Q184+R184</f>
        <v>0</v>
      </c>
      <c r="J185" s="9">
        <f>K185+L185+M184+N184+O184+P184+Q184+R184+S184</f>
        <v>0</v>
      </c>
      <c r="K185" s="9">
        <f>L185+M184+N184+O184+P184+Q184+R184+S184+T184</f>
        <v>0</v>
      </c>
      <c r="L185" s="9">
        <f>M184+N184+O184+P184+Q184+R184+S184+T184+U184</f>
        <v>0</v>
      </c>
    </row>
    <row r="186" spans="1:12" ht="31.5" customHeight="1" x14ac:dyDescent="0.3">
      <c r="A186" s="6"/>
      <c r="B186" s="162"/>
      <c r="C186" s="3" t="s">
        <v>13</v>
      </c>
      <c r="D186" s="3" t="s">
        <v>4</v>
      </c>
      <c r="E186" s="47">
        <f t="shared" si="31"/>
        <v>0</v>
      </c>
      <c r="F186" s="16">
        <v>0</v>
      </c>
      <c r="G186" s="16">
        <f t="shared" ref="G186:L186" si="34">H186+I186+J186+K186+L186+M186+N186+O186+P186</f>
        <v>0</v>
      </c>
      <c r="H186" s="16">
        <f t="shared" si="34"/>
        <v>0</v>
      </c>
      <c r="I186" s="67">
        <f t="shared" si="34"/>
        <v>0</v>
      </c>
      <c r="J186" s="67">
        <f t="shared" si="34"/>
        <v>0</v>
      </c>
      <c r="K186" s="67">
        <f t="shared" si="34"/>
        <v>0</v>
      </c>
      <c r="L186" s="67">
        <f t="shared" si="34"/>
        <v>0</v>
      </c>
    </row>
    <row r="187" spans="1:12" ht="22.5" customHeight="1" x14ac:dyDescent="0.3">
      <c r="A187" s="6"/>
      <c r="B187" s="162"/>
      <c r="C187" s="20" t="s">
        <v>21</v>
      </c>
      <c r="D187" s="3" t="s">
        <v>5</v>
      </c>
      <c r="E187" s="47">
        <f t="shared" si="31"/>
        <v>33545277.780000001</v>
      </c>
      <c r="F187" s="58">
        <f>13572574.3</f>
        <v>13572574.300000001</v>
      </c>
      <c r="G187" s="18">
        <f>7864367.16+288796.32+G17+G22</f>
        <v>10137639.24</v>
      </c>
      <c r="H187" s="18">
        <f>7671767.16+288796.32+H17+H22</f>
        <v>9835064.2400000002</v>
      </c>
      <c r="I187" s="67">
        <f>J187+K187+L187+M188+N188+O188+P188+Q188+R188</f>
        <v>0</v>
      </c>
      <c r="J187" s="67">
        <f>K187+L187+M188+N188+O188+P188+Q188+R188+S188</f>
        <v>0</v>
      </c>
      <c r="K187" s="67">
        <f>L187+M188+N188+O188+P188+Q188+R188+S188+T188</f>
        <v>0</v>
      </c>
      <c r="L187" s="67">
        <f>M188+N188+O188+P188+Q188+R188+S188+T188+U188</f>
        <v>0</v>
      </c>
    </row>
    <row r="188" spans="1:12" ht="25.5" customHeight="1" x14ac:dyDescent="0.3">
      <c r="A188" s="6"/>
      <c r="B188" s="163"/>
      <c r="C188" s="15"/>
      <c r="D188" s="26" t="s">
        <v>30</v>
      </c>
      <c r="E188" s="47">
        <f t="shared" si="31"/>
        <v>0</v>
      </c>
      <c r="F188" s="9">
        <f>G188+H188+I188+J188+K188+L188+M187+N187+O187</f>
        <v>0</v>
      </c>
      <c r="G188" s="58">
        <f>H188+I188+J188+K188+L188+M187+N187+O187+P187</f>
        <v>0</v>
      </c>
      <c r="H188" s="58">
        <f>I188+J188+K188+L188+M187+N187+O187+P187+Q187</f>
        <v>0</v>
      </c>
      <c r="I188" s="58">
        <f>J188+K188+L188+M187+N187+O187+P187+Q187+R187</f>
        <v>0</v>
      </c>
      <c r="J188" s="58">
        <f>K188+L188+M187+N187+O187+P187+Q187+R187+S187</f>
        <v>0</v>
      </c>
      <c r="K188" s="58">
        <f>L188+M187+N187+O187+P187+Q187+R187+S187+T187</f>
        <v>0</v>
      </c>
      <c r="L188" s="58">
        <f>M187+N187+O187+P187+Q187+R187+S187+T187+U187</f>
        <v>0</v>
      </c>
    </row>
    <row r="189" spans="1:12" ht="31.5" customHeight="1" x14ac:dyDescent="0.3">
      <c r="A189" s="6"/>
      <c r="B189" s="161" t="s">
        <v>41</v>
      </c>
      <c r="C189" s="43" t="s">
        <v>15</v>
      </c>
      <c r="D189" s="118"/>
      <c r="E189" s="47">
        <f t="shared" si="31"/>
        <v>0</v>
      </c>
      <c r="F189" s="50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</row>
    <row r="190" spans="1:12" ht="20.25" customHeight="1" x14ac:dyDescent="0.3">
      <c r="A190" s="6"/>
      <c r="B190" s="162"/>
      <c r="C190" s="36"/>
      <c r="D190" s="62" t="s">
        <v>29</v>
      </c>
      <c r="E190" s="47">
        <f t="shared" si="31"/>
        <v>0</v>
      </c>
      <c r="F190" s="77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1:12" ht="31.5" customHeight="1" x14ac:dyDescent="0.3">
      <c r="A191" s="6"/>
      <c r="B191" s="162"/>
      <c r="C191" s="36"/>
      <c r="D191" s="62" t="s">
        <v>4</v>
      </c>
      <c r="E191" s="47">
        <f t="shared" si="31"/>
        <v>0</v>
      </c>
      <c r="F191" s="77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</row>
    <row r="192" spans="1:12" ht="20.25" customHeight="1" x14ac:dyDescent="0.3">
      <c r="A192" s="6"/>
      <c r="B192" s="162"/>
      <c r="C192" s="36"/>
      <c r="D192" s="62" t="s">
        <v>8</v>
      </c>
      <c r="E192" s="47">
        <f t="shared" si="31"/>
        <v>0</v>
      </c>
      <c r="F192" s="77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</row>
    <row r="193" spans="1:12" ht="31.5" customHeight="1" x14ac:dyDescent="0.3">
      <c r="A193" s="6"/>
      <c r="B193" s="163"/>
      <c r="C193" s="36"/>
      <c r="D193" s="25" t="s">
        <v>30</v>
      </c>
      <c r="E193" s="47">
        <f t="shared" si="31"/>
        <v>0</v>
      </c>
      <c r="F193" s="77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</row>
    <row r="194" spans="1:12" ht="28.5" customHeight="1" x14ac:dyDescent="0.3">
      <c r="A194" s="7"/>
      <c r="B194" s="151" t="s">
        <v>18</v>
      </c>
      <c r="C194" s="151"/>
      <c r="D194" s="23"/>
      <c r="E194" s="47">
        <f>+F194+G194+H194+I194+J194+K194+L194</f>
        <v>0</v>
      </c>
      <c r="F194" s="50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</row>
    <row r="195" spans="1:12" x14ac:dyDescent="0.3">
      <c r="H195" s="8"/>
      <c r="I195" s="8"/>
      <c r="K195" s="8"/>
    </row>
    <row r="201" spans="1:12" x14ac:dyDescent="0.3">
      <c r="C201" s="1"/>
      <c r="F201" s="87"/>
    </row>
    <row r="203" spans="1:12" x14ac:dyDescent="0.3">
      <c r="C203" s="1"/>
    </row>
    <row r="204" spans="1:12" x14ac:dyDescent="0.3">
      <c r="C204" s="1"/>
      <c r="F204" s="87"/>
    </row>
  </sheetData>
  <mergeCells count="73">
    <mergeCell ref="J2:L2"/>
    <mergeCell ref="J1:L1"/>
    <mergeCell ref="A132:C136"/>
    <mergeCell ref="B101:B105"/>
    <mergeCell ref="A101:A105"/>
    <mergeCell ref="B76:B80"/>
    <mergeCell ref="A76:A80"/>
    <mergeCell ref="B81:B85"/>
    <mergeCell ref="A81:A85"/>
    <mergeCell ref="B86:B90"/>
    <mergeCell ref="B71:B75"/>
    <mergeCell ref="A71:A75"/>
    <mergeCell ref="B65:B69"/>
    <mergeCell ref="A65:A69"/>
    <mergeCell ref="A96:C100"/>
    <mergeCell ref="A70:L70"/>
    <mergeCell ref="B29:B33"/>
    <mergeCell ref="A29:A33"/>
    <mergeCell ref="A60:B64"/>
    <mergeCell ref="B9:B13"/>
    <mergeCell ref="B14:B18"/>
    <mergeCell ref="A14:A18"/>
    <mergeCell ref="B19:B23"/>
    <mergeCell ref="B24:B28"/>
    <mergeCell ref="A9:A13"/>
    <mergeCell ref="A19:A23"/>
    <mergeCell ref="A24:A28"/>
    <mergeCell ref="B55:B59"/>
    <mergeCell ref="A55:A59"/>
    <mergeCell ref="B34:B38"/>
    <mergeCell ref="A3:L3"/>
    <mergeCell ref="A8:L8"/>
    <mergeCell ref="E4:E6"/>
    <mergeCell ref="A4:A6"/>
    <mergeCell ref="B4:B6"/>
    <mergeCell ref="C4:C6"/>
    <mergeCell ref="D4:D6"/>
    <mergeCell ref="F4:L4"/>
    <mergeCell ref="F5:L5"/>
    <mergeCell ref="B194:C194"/>
    <mergeCell ref="B137:B141"/>
    <mergeCell ref="B143:B147"/>
    <mergeCell ref="B142:L142"/>
    <mergeCell ref="B148:B152"/>
    <mergeCell ref="B153:B157"/>
    <mergeCell ref="B158:B162"/>
    <mergeCell ref="B163:L163"/>
    <mergeCell ref="B164:B168"/>
    <mergeCell ref="B169:B173"/>
    <mergeCell ref="B174:B178"/>
    <mergeCell ref="B179:B183"/>
    <mergeCell ref="B184:B188"/>
    <mergeCell ref="B189:B193"/>
    <mergeCell ref="A86:A90"/>
    <mergeCell ref="A91:A95"/>
    <mergeCell ref="B91:B95"/>
    <mergeCell ref="A34:A38"/>
    <mergeCell ref="A39:C43"/>
    <mergeCell ref="A49:L49"/>
    <mergeCell ref="B50:B54"/>
    <mergeCell ref="A50:A54"/>
    <mergeCell ref="B44:B48"/>
    <mergeCell ref="A44:A48"/>
    <mergeCell ref="A107:A111"/>
    <mergeCell ref="B107:B111"/>
    <mergeCell ref="A106:L106"/>
    <mergeCell ref="A112:A116"/>
    <mergeCell ref="B112:B116"/>
    <mergeCell ref="A117:A121"/>
    <mergeCell ref="B117:B121"/>
    <mergeCell ref="A122:C126"/>
    <mergeCell ref="A127:A131"/>
    <mergeCell ref="B127:B131"/>
  </mergeCells>
  <printOptions horizontalCentered="1"/>
  <pageMargins left="0.19685039370078741" right="0.19685039370078741" top="0.78740157480314965" bottom="0" header="0" footer="0"/>
  <pageSetup paperSize="9" scale="60" firstPageNumber="3" fitToHeight="0" orientation="landscape" useFirstPageNumber="1" r:id="rId1"/>
  <headerFooter>
    <oddHeader>&amp;C&amp;P</oddHeader>
    <firstHeader>&amp;C&amp;"Times New Roman,обычный"8</firstHead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lNkqWeSn41GQJLSNM3kCGZjsU8etCBFgEeib0njefIo=</DigestValue>
    </Reference>
    <Reference URI="#idOfficeObject" Type="http://www.w3.org/2000/09/xmldsig#Object">
      <DigestMethod Algorithm="urn:ietf:params:xml:ns:cpxmlsec:algorithms:gostr34112012-256"/>
      <DigestValue>S1njjZESRF7U1M7ROFAx3f3K3BjnctMx4fC2rPS/zUE=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2012-256"/>
      <DigestValue>+0e2vpbQXJBzSnD2bhy0CYuZ2cjq4hjtPfgzmJqUwAs=</DigestValue>
    </Reference>
  </SignedInfo>
  <SignatureValue>5MXXjmQSMuzF1hDQSp4kB6Pz2jPoNUTcPHN3dAp0i9Mr1gNIQFJB5fE1ltESkE1D
+zry5Ya04dqjH3KSbxTSXw==</SignatureValue>
  <KeyInfo>
    <X509Data>
      <X509Certificate>MIIKGDCCCcWgAwIBAgIQfhDFABKrsZlJ4XP+PBfmKDAKBggqhQMHAQEDAjCCAbUx
GjAYBgkqhkiG9w0BCQEWC3VjQHVyaWl0LnJ1MRgwFgYFKoUDZAESDTEwMjg2MDA1
MTM1OTAxGjAYBggqhQMDgQMBARIMMDA4NjAxMDE2Mzg0MQswCQYDVQQGEwJSVTFW
MFQGA1UECAxNODYg0KXQsNC90YLRiy3QnNCw0L3RgdC40LnRgdC60LjQuSDQsNCy
0YLQvtC90L7QvNC90YvQuSDQvtC60YDRg9CzIC0g0K7Qs9GA0LAxJDAiBgNVBAcM
G9Cl0LDQvdGC0Yst0JzQsNC90YHQuNC50YHQujEgMB4GA1UECQwX0YPQuy4g0JzQ
uNGA0LAsINC0LiAxNTExWTBXBgNVBAoMUNCQ0KMgItCu0LPQvtGA0YHQutC40Lkg
0J3QmNCYINC40L3RhNC+0YDQvNCw0YbQuNC+0L3QvdGL0YUg0YLQtdGF0L3QvtC7
0L7Qs9C40LkiMVkwVwYDVQQDDFDQkNCjICLQrtCz0L7RgNGB0LrQuNC5INCd0JjQ
mCDQuNC90YTQvtGA0LzQsNGG0LjQvtC90L3Ri9GFINGC0LXRhdC90L7Qu9C+0LPQ
uNC5IjAeFw0xOTExMjcxMTQ3MzBaFw0yMDExMjcxMTU3MzBaMIICCDEfMB0GCSqG
SIb3DQEJARYQb2lAYWRtcG9rYWNoaS5ydTEaMBgGCCqFAwOBAwEBEgwwMDg2MjEw
MDMzOTAxFjAUBgUqhQNkAxILMDUyNzc1MTEyNTcxGDAWBgUqhQNkARINMTAyODYw
MTQxNzk1NDEtMCsGA1UEDAwk0JPQu9Cw0LLQsCDQs9C+0YDQvtC00LAg0J/QvtC6
0LDRh9C4MT0wOwYDVQQKDDTQkNC00LzQuNC90LjRgdGC0YDQsNGG0LjRjyDQs9C+
0YDQvtC00LAg0J/QvtC60LDRh9C4MSkwJwYDVQQJDCDRg9C7LiDQnNC40YDQsCwg
0LQuIDgsINGB0YLRgC4gMTEVMBMGA1UEBwwM0J/QvtC60LDRh9C4MVYwVAYDVQQI
DE04NiDQpdCw0L3RgtGLLdCc0LDQvdGB0LjQudGB0LrQuNC5INCw0LLRgtC+0L3Q
vtC80L3Ri9C5INC+0LrRgNGD0LMgLSDQrtCz0YDQsDELMAkGA1UEBhMCUlUxKjAo
BgNVBCoMIdCS0LvQsNC00LjQvNC40YAg0JjQstCw0L3QvtCy0LjRhzEXMBUGA1UE
BAwO0KHRgtC10L/Rg9GA0LAxPTA7BgNVBAMMNNCQ0LTQvNC40L3QuNGB0YLRgNCw
0YbQuNGPINCz0L7RgNC+0LTQsCDQn9C+0LrQsNGH0LgwZjAfBggqhQMHAQEBATAT
BgcqhQMCAiQABggqhQMHAQECAgNDAARA9afaWgcbdaO3r2l4Q185YzxUsCWnVqS6
9Y4pYIM7/Kb3iTq5yxI/MAatfA0i41DI8Pig7pzNQ2cGsmepb7kiHKOCBVEwggVN
MA4GA1UdDwEB/wQEAwIE8DAzBgkrBgEEAYI3FQcEJjAkBhwqhQMCAjIBCYTsj3mH
mpQbhc2ZaYfZq0N+gt8bAgEBAgEAMB0GA1UdDgQWBBQ1xTgHlTqVnCJtr0bSsXde
nMXpSDBKBgNVHSUEQzBBBggrBgEFBQcDAgYIKwYBBQUHAwQGByqFAwICIgYGByqF
AwICIhoGByqFAwICIhkGCCqFAwUBGAITBgYqhQNkAgEwXgYJKwYBBAGCNxUKBFEw
TzAKBggrBgEFBQcDAjAKBggrBgEFBQcDBDAJBgcqhQMCAiIGMAkGByqFAwICIhow
CQYHKoUDAgIiGTAKBggqhQMFARgCEzAIBgYqhQNkAgEwfQYIKwYBBQUHAQEEcTBv
MDkGCCsGAQUFBzABhi1odHRwOi8vcmEudXJpaXQucnUvb2NzcDIwMThfMjAxMmdv
c3Qvb2NzcC5zcmYwMgYIKwYBBQUHMAKGJmh0dHA6Ly9jYS51cmlpdC5ydS9jYTIw
MThfMjAxMmdvc3QuY2VyMB0GA1UdIAQWMBQwCAYGKoUDZHEBMAgGBiqFA2RxAjCC
ASEGBSqFA2RwBIIBFjCCARIMKSLQmtGA0LjQv9GC0L7Qn9GA0L4gQ1NQIiDQstC1
0YDRgdC40Y8gNC4wDIGQItCf0YDQvtCz0YDQsNC80LzQvdC+LdCw0L/Qv9Cw0YDQ
sNGC0L3Ri9C5INC60L7QvNC/0LvQtdC60YEgItCj0LTQvtGB0YLQvtCy0LXRgNGP
0Y7RidC40Lkg0YbQtdC90YLRgCAi0JrRgNC40L/RgtC+0J/RgNC+INCj0KYiINCy
0LXRgNGB0LjQuCAyLjAiDCXQodCkLzEyNC0zMzgwINC+0YIgMTEg0LzQsNGPIDIw
MTgg0LMuDCvQodCkLzEyOC0yOTgzINC+0YIgMTgg0L3QvtGP0LHRgNGPIDIwMTYg
0LMuMCMGBSqFA2RvBBoMGCLQmtGA0LjQv9GC0L7Qn9GA0L4gQ1NQIjCB7wYDVR0f
BIHnMIHkMEmgR6BFhkNodHRwOi8vY2EudXJpaXQucnUvY3JsLzhjNTY1ZTRkNjli
ZTNhZDdmMGI3ZWZiZmQxMmFjOGU0NDBhYWM3ODcuY3JsMEqgSKBGhkRodHRwOi8v
Y2EyLnVyaWl0LnJ1L2NybC84YzU2NWU0ZDY5YmUzYWQ3ZjBiN2VmYmZkMTJhYzhl
NDQwYWFjNzg3LmNybDBLoEmgR4ZFaHR0cDovL3VjLmN0bWVkLnJ1L2ZpbGVzLzhj
NTY1ZTRkNjliZTNhZDdmMGI3ZWZiZmQxMmFjOGU0NDBhYWM3ODcuY3JsMIIBXwYD
VR0jBIIBVjCCAVKAFIxWXk1pvjrX8Lfvv9EqyORAqseHoYIBLKSCASgwggEkMR4w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uIIKGRkPYwAAAAABHDAKBggqhQMHAQEDAgNBALRK5pIl8VC5nDQwL8o4lSZHl69o
ncuOy5NzKs+nPf6c4dNo5/gZSRJL0DAWGxfKUUkpgZrPiCGPZRevcQWYcEQ=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3wl7wlkfOQxePBImTAj6cF5i1Vw=
</DigestValue>
      </Reference>
      <Reference URI="/xl/worksheets/sheet1.xml?ContentType=application/vnd.openxmlformats-officedocument.spreadsheetml.worksheet+xml">
        <DigestMethod Algorithm="http://www.w3.org/2000/09/xmldsig#sha1"/>
        <DigestValue>SQYaMhpqqvbYwBVp824TMbeY+Lo=
</DigestValue>
      </Reference>
      <Reference URI="/xl/styles.xml?ContentType=application/vnd.openxmlformats-officedocument.spreadsheetml.styles+xml">
        <DigestMethod Algorithm="http://www.w3.org/2000/09/xmldsig#sha1"/>
        <DigestValue>186QYTEbabpnv33/9188MF6gimk=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paryLCuP0jsQuy8duTB8ekEzepg=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workbook.xml?ContentType=application/vnd.openxmlformats-officedocument.spreadsheetml.sheet.main+xml">
        <DigestMethod Algorithm="http://www.w3.org/2000/09/xmldsig#sha1"/>
        <DigestValue>p036oLIGcgX/p4eW7Koh2K96LwE=
</DigestValue>
      </Reference>
      <Reference URI="/xl/sharedStrings.xml?ContentType=application/vnd.openxmlformats-officedocument.spreadsheetml.sharedStrings+xml">
        <DigestMethod Algorithm="http://www.w3.org/2000/09/xmldsig#sha1"/>
        <DigestValue>OTT0+BCdF8XMc+hBXN7hjoh1pXQ=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
</DigestValue>
      </Reference>
    </Manifest>
    <SignatureProperties>
      <SignatureProperty Id="idSignatureTime" Target="#idPackageSignature">
        <mdssi:SignatureTime>
          <mdssi:Format>YYYY-MM-DDThh:mm:ssTZD</mdssi:Format>
          <mdssi:Value>2020-09-22T04:50:24Z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2020-09-22T04:50:24Z</xd:SigningTime>
          <xd:SigningCertificate>
            <xd:Cert>
              <xd:CertDigest>
                <DigestMethod Algorithm="http://www.w3.org/2000/09/xmldsig#sha1"/>
                <DigestValue>YwT4LaVSTGF8TY96tfpgyj0Adig=
</DigestValue>
              </xd:CertDigest>
              <xd:IssuerSerial>
                <X509IssuerName>E=uc@uriit.ru, ОГРН=1028600513590, ИНН=008601016384, C=RU, S=86 Ханты-Мансийский автономный округ - Югра, L=Ханты-Мансийск, STREET="ул. Мира, д. 151", O="АУ ""Югорский НИИ информационных технологий""", CN="АУ ""Югорский НИИ информационных технологий"""</X509IssuerName>
                <X509SerialNumber>167569799859106171785490982946075043368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Мероприятия программы</vt:lpstr>
      <vt:lpstr>'Мероприятия программы'!Заголовки_для_печати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2020-09-22T04:50:24Z</dcterms:modified>
</cp:coreProperties>
</file>