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960" yWindow="72" windowWidth="15636" windowHeight="12996" tabRatio="695" activeTab="1"/>
  </bookViews>
  <sheets>
    <sheet name="1. Цел. показатели" sheetId="1" r:id="rId1"/>
    <sheet name="2. Основные мероприятия" sheetId="9" r:id="rId2"/>
    <sheet name="3. Портфели" sheetId="3" state="hidden" r:id="rId3"/>
    <sheet name="4. Хар-ка осн. мер." sheetId="4" state="hidden" r:id="rId4"/>
    <sheet name="5. Свод показ.мун.зад." sheetId="5" state="hidden" r:id="rId5"/>
    <sheet name="6. Перечень рисков" sheetId="6" state="hidden" r:id="rId6"/>
    <sheet name="8. Перечень объектов" sheetId="8" state="hidden" r:id="rId7"/>
  </sheets>
  <definedNames>
    <definedName name="_xlnm.Print_Titles" localSheetId="0">'1. Цел. показатели'!$9:$9</definedName>
    <definedName name="_xlnm.Print_Titles" localSheetId="1">'2. Основные мероприятия'!$9:$9</definedName>
    <definedName name="_xlnm.Print_Area" localSheetId="0">'1. Цел. показатели'!$A$1:$P$25</definedName>
    <definedName name="_xlnm.Print_Area" localSheetId="1">'2. Основные мероприятия'!$A$1:$I$127</definedName>
  </definedNames>
  <calcPr calcId="144525"/>
</workbook>
</file>

<file path=xl/calcChain.xml><?xml version="1.0" encoding="utf-8"?>
<calcChain xmlns="http://schemas.openxmlformats.org/spreadsheetml/2006/main">
  <c r="F125" i="9" l="1"/>
  <c r="F126" i="9"/>
  <c r="E16" i="1" l="1"/>
  <c r="P11" i="1" l="1"/>
  <c r="D13" i="1" l="1"/>
  <c r="F13" i="1"/>
  <c r="G13" i="1"/>
  <c r="H13" i="1"/>
  <c r="I13" i="1"/>
  <c r="J13" i="1"/>
  <c r="K13" i="1"/>
  <c r="L13" i="1"/>
  <c r="M13" i="1"/>
  <c r="N13" i="1"/>
  <c r="O13" i="1"/>
  <c r="E13" i="1"/>
  <c r="E19" i="1"/>
  <c r="P17" i="1"/>
  <c r="P18" i="1"/>
  <c r="P21" i="1"/>
  <c r="P20" i="1"/>
  <c r="H116" i="9" l="1"/>
  <c r="G116" i="9"/>
  <c r="P19" i="1" l="1"/>
  <c r="P16" i="1"/>
  <c r="F70" i="9" l="1"/>
  <c r="F45" i="9"/>
  <c r="F44" i="9" l="1"/>
  <c r="F32" i="9"/>
  <c r="G35" i="9" l="1"/>
  <c r="G70" i="9" l="1"/>
  <c r="H70" i="9"/>
  <c r="I70" i="9"/>
  <c r="E66" i="9"/>
  <c r="E65" i="9"/>
  <c r="E64" i="9"/>
  <c r="I62" i="9"/>
  <c r="H62" i="9"/>
  <c r="G62" i="9"/>
  <c r="F62" i="9"/>
  <c r="E41" i="9"/>
  <c r="E40" i="9"/>
  <c r="E39" i="9"/>
  <c r="G37" i="9"/>
  <c r="F37" i="9"/>
  <c r="E62" i="9" l="1"/>
  <c r="E70" i="9"/>
  <c r="E37" i="9"/>
  <c r="E125" i="9"/>
  <c r="E124" i="9"/>
  <c r="E127" i="9"/>
  <c r="H123" i="9"/>
  <c r="I123" i="9"/>
  <c r="F123" i="9"/>
  <c r="G113" i="9"/>
  <c r="H113" i="9"/>
  <c r="I113" i="9"/>
  <c r="I111" i="9"/>
  <c r="I108" i="9" s="1"/>
  <c r="H111" i="9"/>
  <c r="H108" i="9" s="1"/>
  <c r="G111" i="9"/>
  <c r="G108" i="9" s="1"/>
  <c r="E55" i="9"/>
  <c r="E14" i="9"/>
  <c r="I73" i="9" l="1"/>
  <c r="H73" i="9" s="1"/>
  <c r="G73" i="9" s="1"/>
  <c r="F73" i="9" s="1"/>
  <c r="E73" i="9" s="1"/>
  <c r="E56" i="9" l="1"/>
  <c r="E57" i="9"/>
  <c r="E59" i="9"/>
  <c r="E60" i="9"/>
  <c r="E61" i="9"/>
  <c r="E54" i="9"/>
  <c r="E31" i="9"/>
  <c r="E34" i="9"/>
  <c r="E35" i="9"/>
  <c r="E36" i="9"/>
  <c r="E29" i="9"/>
  <c r="E13" i="9"/>
  <c r="E15" i="9"/>
  <c r="E30" i="9" l="1"/>
  <c r="I71" i="9"/>
  <c r="I69" i="9"/>
  <c r="I52" i="9"/>
  <c r="I11" i="9"/>
  <c r="I18" i="9"/>
  <c r="I19" i="9"/>
  <c r="I20" i="9"/>
  <c r="I80" i="9" l="1"/>
  <c r="I67" i="9"/>
  <c r="I16" i="9"/>
  <c r="I79" i="9"/>
  <c r="I78" i="9"/>
  <c r="H71" i="9"/>
  <c r="H69" i="9"/>
  <c r="H52" i="9"/>
  <c r="I77" i="9" l="1"/>
  <c r="H67" i="9"/>
  <c r="F11" i="9"/>
  <c r="F111" i="9" s="1"/>
  <c r="G11" i="9"/>
  <c r="H11" i="9"/>
  <c r="F18" i="9"/>
  <c r="G18" i="9"/>
  <c r="H18" i="9"/>
  <c r="H78" i="9" s="1"/>
  <c r="F19" i="9"/>
  <c r="F79" i="9" s="1"/>
  <c r="G19" i="9"/>
  <c r="H19" i="9"/>
  <c r="H79" i="9" s="1"/>
  <c r="F20" i="9"/>
  <c r="G20" i="9"/>
  <c r="H20" i="9"/>
  <c r="H80" i="9" s="1"/>
  <c r="F27" i="9"/>
  <c r="G27" i="9"/>
  <c r="G32" i="9"/>
  <c r="G44" i="9"/>
  <c r="G45" i="9"/>
  <c r="F46" i="9"/>
  <c r="F42" i="9" s="1"/>
  <c r="G46" i="9"/>
  <c r="F52" i="9"/>
  <c r="G52" i="9"/>
  <c r="F58" i="9"/>
  <c r="G58" i="9"/>
  <c r="F69" i="9"/>
  <c r="G69" i="9"/>
  <c r="F71" i="9"/>
  <c r="G71" i="9"/>
  <c r="F108" i="9" l="1"/>
  <c r="E108" i="9" s="1"/>
  <c r="E111" i="9"/>
  <c r="E45" i="9"/>
  <c r="G126" i="9"/>
  <c r="F67" i="9"/>
  <c r="F116" i="9" s="1"/>
  <c r="F78" i="9"/>
  <c r="E52" i="9"/>
  <c r="E19" i="9"/>
  <c r="E32" i="9"/>
  <c r="G80" i="9"/>
  <c r="E44" i="9"/>
  <c r="G78" i="9"/>
  <c r="E71" i="9"/>
  <c r="E69" i="9"/>
  <c r="E20" i="9"/>
  <c r="E58" i="9"/>
  <c r="E46" i="9"/>
  <c r="E18" i="9"/>
  <c r="F80" i="9"/>
  <c r="G79" i="9"/>
  <c r="H77" i="9"/>
  <c r="E27" i="9"/>
  <c r="E11" i="9"/>
  <c r="G42" i="9"/>
  <c r="H16" i="9"/>
  <c r="G16" i="9"/>
  <c r="G67" i="9"/>
  <c r="E67" i="9" s="1"/>
  <c r="F16" i="9"/>
  <c r="F77" i="9" l="1"/>
  <c r="E116" i="9"/>
  <c r="F113" i="9"/>
  <c r="E113" i="9" s="1"/>
  <c r="G123" i="9"/>
  <c r="E123" i="9" s="1"/>
  <c r="E126" i="9"/>
  <c r="E78" i="9"/>
  <c r="E16" i="9"/>
  <c r="E80" i="9"/>
  <c r="G77" i="9"/>
  <c r="E79" i="9"/>
  <c r="E42" i="9"/>
  <c r="E77" i="9" l="1"/>
</calcChain>
</file>

<file path=xl/sharedStrings.xml><?xml version="1.0" encoding="utf-8"?>
<sst xmlns="http://schemas.openxmlformats.org/spreadsheetml/2006/main" count="759" uniqueCount="165">
  <si>
    <t>№ показателя</t>
  </si>
  <si>
    <t>Наименование целевых показателей</t>
  </si>
  <si>
    <t>Базовый показатель на начало реализации муниципальной программы</t>
  </si>
  <si>
    <t>Целевое значение показателя на момент окончания реализации муниципальной программы</t>
  </si>
  <si>
    <t>Источники финансирования</t>
  </si>
  <si>
    <t>Всего</t>
  </si>
  <si>
    <t>Финансовые затраты на реализацию (рублей)</t>
  </si>
  <si>
    <t>2019 г.</t>
  </si>
  <si>
    <t>2020 г.</t>
  </si>
  <si>
    <t>2021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</si>
  <si>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</si>
  <si>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</si>
  <si>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</si>
  <si>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</si>
  <si>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</si>
  <si>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</si>
  <si>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</si>
  <si>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</si>
  <si>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</si>
  <si>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</si>
  <si>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</si>
  <si>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</si>
  <si>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</si>
  <si>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1.1</t>
  </si>
  <si>
    <t>В том числе:</t>
  </si>
  <si>
    <t>№ п/п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</si>
  <si>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</si>
  <si>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</si>
  <si>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</si>
  <si>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</si>
  <si>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</si>
  <si>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 рублей</t>
  </si>
  <si>
    <t>Портфель проектов</t>
  </si>
  <si>
    <t>Итого по портфелю проектов №</t>
  </si>
  <si>
    <t>ИТОГО</t>
  </si>
  <si>
    <t>Портель проектов</t>
  </si>
  <si>
    <t>Итого по портфелю проектов</t>
  </si>
  <si>
    <t>Содержание (направления расходов)</t>
  </si>
  <si>
    <t>Основные мероприятия</t>
  </si>
  <si>
    <t>Наименование целевого показателя</t>
  </si>
  <si>
    <t>Наименование</t>
  </si>
  <si>
    <t>Таблица 4</t>
  </si>
  <si>
    <t>Таблица 3</t>
  </si>
  <si>
    <t>Наименование муниципальных услуг (работ)</t>
  </si>
  <si>
    <t>Наименование показателя объема (единицы измерения) муниципальных услуг (работ)</t>
  </si>
  <si>
    <t>Значение показателя на момент окончания реализации муниципальной программы</t>
  </si>
  <si>
    <t>Таблица 5</t>
  </si>
  <si>
    <t xml:space="preserve">Описание риска </t>
  </si>
  <si>
    <t>Меры по преодолению рисков</t>
  </si>
  <si>
    <t>Таблица 6</t>
  </si>
  <si>
    <t>Наименование муниципального образования</t>
  </si>
  <si>
    <t>Наименование инвестиционного проекта</t>
  </si>
  <si>
    <t>Объем финансирования инвестиционного проекта</t>
  </si>
  <si>
    <t>Таблица 8</t>
  </si>
  <si>
    <t>Эффект от реализации инвестиционного проекта(налоговые поступления, количество создаваемых мест в детских дошкольных учреждениях и т.п.)</t>
  </si>
  <si>
    <t>2.1</t>
  </si>
  <si>
    <t xml:space="preserve">Номер приложения к муниципальной программе, реквизиты нормативно правового акта, наименование портфеля проектов (проекта)) </t>
  </si>
  <si>
    <t>упреждающее прогнозирование последствий рисков, осуществление взаимодействия с участниками бюджетного процесса</t>
  </si>
  <si>
    <t>экономические риски - ухудшение экономической ситуации в стране, регионе, городе и сопряженные с ним изменения показателей муниципального прогноза социально-экономического развития, влияющие на параметры бюджета города</t>
  </si>
  <si>
    <t>управленческие риски - несоблюдение иными участниками бюджетного процесса установленных сроков и требований к осуществлению процедур, представление документов и материалов, используемых исполнителями программы для исполнения закрепленных за ним функций</t>
  </si>
  <si>
    <t xml:space="preserve">юридические риски - непредвиденные изменения бюджетного законодательства федерального и регионального уровня, рассогласованность нормативных документов </t>
  </si>
  <si>
    <t>Количество действующих городских автобусных маршрутов</t>
  </si>
  <si>
    <t>Прирост протяженности автомобильных дорог общего пользования местного значения в результате строительства автомобильных дорог</t>
  </si>
  <si>
    <t>Количество автомобильных дорог города Покачи, приведенных в нормативное состояние</t>
  </si>
  <si>
    <t>2.2.</t>
  </si>
  <si>
    <t>2.3.</t>
  </si>
  <si>
    <t>Прочие расходы</t>
  </si>
  <si>
    <t>окружной бюджет</t>
  </si>
  <si>
    <t>Всего:</t>
  </si>
  <si>
    <t>прочие источники</t>
  </si>
  <si>
    <t>Итого по подпрограмме III</t>
  </si>
  <si>
    <t>Управление по ВБ, ГО и ЧС, УЖКХ</t>
  </si>
  <si>
    <t>Корректировка ПОДД (проект организации дорожного движения) (ц.п: 3.2)</t>
  </si>
  <si>
    <t>3.2.</t>
  </si>
  <si>
    <t>Управление по ВБ, ГО и ЧС</t>
  </si>
  <si>
    <t>Корректировка ПОДД (проект организации дорожного движения)</t>
  </si>
  <si>
    <t>3.1.</t>
  </si>
  <si>
    <t>Итого по подпрограмме II</t>
  </si>
  <si>
    <t>Управление капитального строительства</t>
  </si>
  <si>
    <t>2.1.</t>
  </si>
  <si>
    <t>Итого по подпрограмме I</t>
  </si>
  <si>
    <t>Управление ЖКХ</t>
  </si>
  <si>
    <t xml:space="preserve">  1.1</t>
  </si>
  <si>
    <t>Подпрограмма I. Организация перевозок населения города общественным транспортом</t>
  </si>
  <si>
    <t>2020 год</t>
  </si>
  <si>
    <t>2019 год</t>
  </si>
  <si>
    <t>всего руб.</t>
  </si>
  <si>
    <t>Исполнитель</t>
  </si>
  <si>
    <t>Основное мероприятие (связь мероприятий с целевыми показателями программы)</t>
  </si>
  <si>
    <t>2021 год</t>
  </si>
  <si>
    <t>2022-2030 год</t>
  </si>
  <si>
    <t>Перечень возможных рисков при реализации муниципальной программы "Развитие транспортной системы города Покачи на 2018 год и плановый период 2025-2030 годы" и мер по их преодолению</t>
  </si>
  <si>
    <t>Портфели проектов и проекты, направленные в том числе на реализацию национальных и федеральных проектов Российской федерации  муниципальной программы "Развитие транспортй систем города Покачи на 2019 годы и плановый период 2025-2030 годы"</t>
  </si>
  <si>
    <t>Характеристика основных мероприятий муниципальной программы  "Развитие  транспортной системы города Покачи на 2019 годы и плановый период 2025-2030 годы", их связь с целевыми показателями</t>
  </si>
  <si>
    <t>-</t>
  </si>
  <si>
    <t>Организация перевозок населения общественным транспортом</t>
  </si>
  <si>
    <t>Задачи 2 "Строительство новых и совершенствование существующих автомобильных дорог путем реконструкции, капитального ремонта, ремонта"</t>
  </si>
  <si>
    <t>Подпрограмма 2 "Строительство новых и совершенствование существующих автомобильных дорог путем реконструкции, капитального ремонта, ремонта"</t>
  </si>
  <si>
    <t>Строительство новых и совершенствование существующих автомобильных дорог путем реконструкции, капитального ремонта, ремонта</t>
  </si>
  <si>
    <t>Подпрограмма 1"Организация перевозок населения общественным транспортом"</t>
  </si>
  <si>
    <t>Задачи 3 "Сохранность и приведение  в нормативное состояние дорожного  полотна и инженерного оборудования автомобильных дорог города Покачи"</t>
  </si>
  <si>
    <t>Сохранность и приведение в нормативное состояние дорожного полотна и инженерного оборудования, автомобильных дорог города Покачи</t>
  </si>
  <si>
    <t>Сводные показатели муниципальных заданий муниципальной программы "Развитие транспортной системы города Покачи на 2019 год и плановый период 2025-2030 годы"</t>
  </si>
  <si>
    <t>Перечень объектов социально-культурного и коммунально-бытового назначения, инвестиционные проекты (далее-инвестиционные проекты) муниципальной программы "Развитие транспортной системы города Покачи на 2019 год и плановый период 2025-2030 годы"</t>
  </si>
  <si>
    <t>Отсутствует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</si>
  <si>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</si>
  <si>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</si>
  <si>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</si>
  <si>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</si>
  <si>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</si>
  <si>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автономного округа)</t>
  </si>
  <si>
    <t>Портфели проектов, основанные на национальных и федеральных проектах Российской Федерации, потрфели проектов Ханты-Мансийского автономного округа - Югры, портфели проектов Ханты-Мансийского автономного округа - Югры (указывается перечень портфелей проектов, не основанных на национальных и федеральных проектах Российской Федерации), портфели проекты Ханты-Мансийского автономного округа - Югры (указываются проекты, не включенные в состав портфелей Ханты-Мансийского автономного округа - Югры).</t>
  </si>
  <si>
    <t>Проекты муниципального образования город Покачи</t>
  </si>
  <si>
    <t>Ответственный исполнитель (Управление ЖКХ администрации города Покачи)</t>
  </si>
  <si>
    <t>Соисполнитель 1 (Управление по вопросам безопасности гражданской обороны и чрезвычайных ситуаций администрации города Покачи)</t>
  </si>
  <si>
    <t>Соисполнитель 2 (Комитет по управлению муниципальным имуществом администрации города Покачи)</t>
  </si>
  <si>
    <t>Соисполнитель 3 (Муниципальное учреджение "Управление капитального строительства")</t>
  </si>
  <si>
    <t>Задача 1. "Обеспечение перевозок населения города общественным транспортом по городским маршрутам"</t>
  </si>
  <si>
    <t>Цель "Развитие современной транспортной системы, обеспечивающей повышение доступности и безопасности услуг транспортного комплекса для населения города Покачи"</t>
  </si>
  <si>
    <t>3.1</t>
  </si>
  <si>
    <t>Подпрограмма 3 "Сохранность и приведение в нормативное состояние дорожного полотна и инженерного оборудования, автомобильных дорог города Покачи"</t>
  </si>
  <si>
    <t>Приложение 1</t>
  </si>
  <si>
    <t>Приложение 2</t>
  </si>
  <si>
    <t>9,978/1,663</t>
  </si>
  <si>
    <t>340,234/38,223</t>
  </si>
  <si>
    <t>Замена и установка дорожных знаков (исполнение протокольного поручения - разработка схем проездов)</t>
  </si>
  <si>
    <t>4.1</t>
  </si>
  <si>
    <t>4.2</t>
  </si>
  <si>
    <t>2,12/0,4</t>
  </si>
  <si>
    <t>352,332/40,286</t>
  </si>
  <si>
    <t>к постановлению администрации</t>
  </si>
  <si>
    <t>Значения показателя по годам</t>
  </si>
  <si>
    <t>Организация перевозок населения города общественным транспортом (1)</t>
  </si>
  <si>
    <t xml:space="preserve">Подпрограмма II. Строительство новых и совершенствование существующих автомобильных дорог путем реконструкции, капитального ремонта, ремонта
</t>
  </si>
  <si>
    <t xml:space="preserve">Подпрограмма III. Сохранность и приведение в нормативное состояние дорожного полотна и инженерного оборудования, автомобильных дорог города Покачи
</t>
  </si>
  <si>
    <t>Строительство и реконструкция автомобильных дорог общего пользования города Покачи (2, 4.2, 5, 6)</t>
  </si>
  <si>
    <t>Капитальный ремонт  и ремонт автомобильных дорог города Покачи (3, 5, 6)</t>
  </si>
  <si>
    <t>Содержание и приведение в нормативное состояние дорожного полотна и инженерного оборудования автомобильных дорог города Покачи (4, 4.1)</t>
  </si>
  <si>
    <t>Количество маршрутов регулярных перевозок автомобильным транспортом по регулируемым тарифам, ед. &lt;1&gt;</t>
  </si>
  <si>
    <t>Проектирование инженерной инфраструктуры в целях обеспечения инженерной подготовки земельных участков для жилищного строительства (2)</t>
  </si>
  <si>
    <t>13,3/1663</t>
  </si>
  <si>
    <t>Площадь отремонтированных дорог/протяженность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тыс.кв.м./км &lt;3&gt;</t>
  </si>
  <si>
    <t>2022 г.</t>
  </si>
  <si>
    <t>&lt;2&gt; Контракт на выполнение работ по строительству (реконструкции) автомобильной дороги.</t>
  </si>
  <si>
    <t>Протяженность автомобильных дорог общего пользования местного значения в результате строительства (реконструкции) автомобильных дорог, тыс.кв.м./м.п. &lt;2&gt;</t>
  </si>
  <si>
    <t>&lt;3&gt; Контракт на выполнение работ по капитальному ремонту и ремонту автомобильной дороги.</t>
  </si>
  <si>
    <t>Протяженность автомобильных дорог общего пользования местного значения, отвечающих нормативным требованиям, км - Н</t>
  </si>
  <si>
    <t>Протяженность автомобильных дорог общего пользования местного значения, км - О</t>
  </si>
  <si>
    <t>5.1</t>
  </si>
  <si>
    <t>5.2</t>
  </si>
  <si>
    <t>Общее количество контрактов на осуществление дорожной деятельности в рамках реализации регионального проекта, ед - О</t>
  </si>
  <si>
    <t>Количество контрактов на осуществление дорожной деятельности в рамках реализации регионального проекта, предусматривающего использование новых технологий, включенных в реестр новых и лучших технологий, ед. - К</t>
  </si>
  <si>
    <t>6.1</t>
  </si>
  <si>
    <t>6.2</t>
  </si>
  <si>
    <t>Общее количество контрактов на осуществление дорожной деятельности в рамках реализации региональной программы, ед. - О</t>
  </si>
  <si>
    <t>Количество контрактов на осуществление дорожной деятельности в рамках реализации региональной программы, предусматривающей выполнение работ на принципах контракта жизненного цикла, ед. - К</t>
  </si>
  <si>
    <t xml:space="preserve"> города Покачи</t>
  </si>
  <si>
    <t xml:space="preserve"> города Покачи </t>
  </si>
  <si>
    <t>&lt;1&gt; Реестр муниципального маршрута регулярных пассажирских перевозок автомобильным транспортом общего пользования в Ханты-Мансийском автономном округе - Югре, муниципального образования город Покачи в соответствии с 220-ФЗ, размещенный на официальном сайте администрации города Покачи.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</si>
  <si>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 - Д
Д=Н/О*100</t>
  </si>
  <si>
    <t>Доля контрактов на осуществление дорожной деятельности в рамках реализации регионального проекта, предусматривающего использование новых технологий, включенных в реестр новых и лучших технологий, % - Д
Д=К/О*100</t>
  </si>
  <si>
    <t>Доля контрактов на осуществление дорожной деятельности в рамках реализации региональной программы, предусматривающей выполнение работ на принципах контракта жизненного цикла, % - Д
Д=К/О*100</t>
  </si>
  <si>
    <t>Целевые показатели муниципальной программы «Развитие транспортной системы города Покачи на 2019 - 2025 годы и на период до 2030 года»</t>
  </si>
  <si>
    <t>Основные мероприятия муниципальной программы «Развитие транспортной системы города Покачи на 2019 - 2025 годы и на период до 2030 года»</t>
  </si>
  <si>
    <t>от 11.11.2019 № 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</si>
</sst>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49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top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/>
    </xf>
    <xf numFmtId="0" fontId="6" fillId="0" borderId="0" xfId="1" applyFont="1" applyFill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6" fillId="0" borderId="0" xfId="1" applyNumberFormat="1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top" wrapText="1"/>
    </xf>
    <xf numFmtId="4" fontId="7" fillId="0" borderId="1" xfId="1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2" fontId="0" fillId="0" borderId="0" xfId="0" applyNumberFormat="1" applyFont="1" applyFill="1"/>
    <xf numFmtId="0" fontId="1" fillId="0" borderId="0" xfId="0" applyFont="1" applyFill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8" fillId="0" borderId="6" xfId="1" applyFont="1" applyFill="1" applyBorder="1" applyAlignment="1">
      <alignment vertical="top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9" fillId="0" borderId="0" xfId="1" applyFont="1" applyFill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14" fontId="8" fillId="0" borderId="1" xfId="1" applyNumberFormat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Normal="100" zoomScaleSheetLayoutView="100" workbookViewId="0">
      <selection activeCell="N4" sqref="N4:P4"/>
    </sheetView>
  </sheetViews>
  <sheetFormatPr defaultColWidth="9.109375" defaultRowHeight="15.6" x14ac:dyDescent="0.3"/>
  <cols>
    <col min="1" max="1" width="6.44140625" style="11" customWidth="1"/>
    <col min="2" max="2" width="27.6640625" style="11" customWidth="1"/>
    <col min="3" max="3" width="20.109375" style="11" customWidth="1"/>
    <col min="4" max="4" width="8.5546875" style="11" customWidth="1"/>
    <col min="5" max="5" width="9.33203125" style="11" customWidth="1"/>
    <col min="6" max="6" width="8" style="11" customWidth="1"/>
    <col min="7" max="7" width="8.33203125" style="11" customWidth="1"/>
    <col min="8" max="8" width="7.44140625" style="11" customWidth="1"/>
    <col min="9" max="10" width="6.88671875" style="11" customWidth="1"/>
    <col min="11" max="11" width="7" style="11" customWidth="1"/>
    <col min="12" max="12" width="7.33203125" style="11" customWidth="1"/>
    <col min="13" max="14" width="7.44140625" style="11" customWidth="1"/>
    <col min="15" max="15" width="7.5546875" style="11" customWidth="1"/>
    <col min="16" max="16" width="23.88671875" style="11" customWidth="1"/>
    <col min="17" max="16384" width="9.109375" style="11"/>
  </cols>
  <sheetData>
    <row r="1" spans="1:16" s="6" customFormat="1" x14ac:dyDescent="0.3">
      <c r="P1" s="7" t="s">
        <v>121</v>
      </c>
    </row>
    <row r="2" spans="1:16" s="6" customFormat="1" x14ac:dyDescent="0.3">
      <c r="P2" s="28" t="s">
        <v>130</v>
      </c>
    </row>
    <row r="3" spans="1:16" s="6" customFormat="1" x14ac:dyDescent="0.3">
      <c r="P3" s="28" t="s">
        <v>156</v>
      </c>
    </row>
    <row r="4" spans="1:16" s="6" customFormat="1" x14ac:dyDescent="0.3">
      <c r="N4" s="64" t="s">
        <v>164</v>
      </c>
      <c r="O4" s="64"/>
      <c r="P4" s="64"/>
    </row>
    <row r="5" spans="1:16" s="6" customFormat="1" ht="15.75" x14ac:dyDescent="0.25">
      <c r="P5" s="28"/>
    </row>
    <row r="6" spans="1:16" s="6" customFormat="1" ht="31.5" customHeight="1" x14ac:dyDescent="0.3">
      <c r="A6" s="67" t="s">
        <v>162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s="6" customFormat="1" ht="36.75" customHeight="1" x14ac:dyDescent="0.3">
      <c r="A7" s="68" t="s">
        <v>0</v>
      </c>
      <c r="B7" s="68" t="s">
        <v>1</v>
      </c>
      <c r="C7" s="68" t="s">
        <v>2</v>
      </c>
      <c r="D7" s="70" t="s">
        <v>131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65" t="s">
        <v>3</v>
      </c>
    </row>
    <row r="8" spans="1:16" s="6" customFormat="1" ht="42.75" customHeight="1" x14ac:dyDescent="0.3">
      <c r="A8" s="69"/>
      <c r="B8" s="69"/>
      <c r="C8" s="69"/>
      <c r="D8" s="1" t="s">
        <v>7</v>
      </c>
      <c r="E8" s="1" t="s">
        <v>8</v>
      </c>
      <c r="F8" s="1" t="s">
        <v>9</v>
      </c>
      <c r="G8" s="1" t="s">
        <v>142</v>
      </c>
      <c r="H8" s="1" t="s">
        <v>10</v>
      </c>
      <c r="I8" s="1" t="s">
        <v>11</v>
      </c>
      <c r="J8" s="1" t="s">
        <v>12</v>
      </c>
      <c r="K8" s="1" t="s">
        <v>13</v>
      </c>
      <c r="L8" s="1" t="s">
        <v>14</v>
      </c>
      <c r="M8" s="1" t="s">
        <v>15</v>
      </c>
      <c r="N8" s="1" t="s">
        <v>16</v>
      </c>
      <c r="O8" s="1" t="s">
        <v>17</v>
      </c>
      <c r="P8" s="66"/>
    </row>
    <row r="9" spans="1:16" s="6" customFormat="1" ht="24" customHeight="1" x14ac:dyDescent="0.25">
      <c r="A9" s="1">
        <v>1</v>
      </c>
      <c r="B9" s="1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4">
        <v>16</v>
      </c>
    </row>
    <row r="10" spans="1:16" s="6" customFormat="1" ht="48" x14ac:dyDescent="0.3">
      <c r="A10" s="32">
        <v>1</v>
      </c>
      <c r="B10" s="15" t="s">
        <v>138</v>
      </c>
      <c r="C10" s="29">
        <v>1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29">
        <v>1</v>
      </c>
    </row>
    <row r="11" spans="1:16" s="6" customFormat="1" ht="69.75" customHeight="1" x14ac:dyDescent="0.3">
      <c r="A11" s="36">
        <v>2</v>
      </c>
      <c r="B11" s="37" t="s">
        <v>144</v>
      </c>
      <c r="C11" s="17">
        <v>0</v>
      </c>
      <c r="D11" s="17" t="s">
        <v>140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 t="str">
        <f>D11</f>
        <v>13,3/1663</v>
      </c>
    </row>
    <row r="12" spans="1:16" s="6" customFormat="1" ht="136.5" customHeight="1" x14ac:dyDescent="0.3">
      <c r="A12" s="32">
        <v>3</v>
      </c>
      <c r="B12" s="15" t="s">
        <v>141</v>
      </c>
      <c r="C12" s="17" t="s">
        <v>124</v>
      </c>
      <c r="D12" s="16" t="s">
        <v>128</v>
      </c>
      <c r="E12" s="16" t="s">
        <v>123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31" t="s">
        <v>129</v>
      </c>
    </row>
    <row r="13" spans="1:16" s="6" customFormat="1" ht="96" x14ac:dyDescent="0.3">
      <c r="A13" s="32">
        <v>4</v>
      </c>
      <c r="B13" s="37" t="s">
        <v>159</v>
      </c>
      <c r="C13" s="16">
        <v>100</v>
      </c>
      <c r="D13" s="16">
        <f>D14/D15*100</f>
        <v>100</v>
      </c>
      <c r="E13" s="16">
        <f>E14/E15*100</f>
        <v>100</v>
      </c>
      <c r="F13" s="16">
        <f t="shared" ref="F13:O13" si="0">F14/F15*100</f>
        <v>100</v>
      </c>
      <c r="G13" s="16">
        <f t="shared" si="0"/>
        <v>100</v>
      </c>
      <c r="H13" s="16">
        <f t="shared" si="0"/>
        <v>100</v>
      </c>
      <c r="I13" s="16">
        <f t="shared" si="0"/>
        <v>100</v>
      </c>
      <c r="J13" s="16">
        <f t="shared" si="0"/>
        <v>100</v>
      </c>
      <c r="K13" s="16">
        <f t="shared" si="0"/>
        <v>100</v>
      </c>
      <c r="L13" s="16">
        <f t="shared" si="0"/>
        <v>100</v>
      </c>
      <c r="M13" s="16">
        <f t="shared" si="0"/>
        <v>100</v>
      </c>
      <c r="N13" s="16">
        <f t="shared" si="0"/>
        <v>100</v>
      </c>
      <c r="O13" s="16">
        <f t="shared" si="0"/>
        <v>100</v>
      </c>
      <c r="P13" s="17">
        <v>100</v>
      </c>
    </row>
    <row r="14" spans="1:16" ht="48" x14ac:dyDescent="0.3">
      <c r="A14" s="33" t="s">
        <v>126</v>
      </c>
      <c r="B14" s="37" t="s">
        <v>146</v>
      </c>
      <c r="C14" s="16">
        <v>41.7</v>
      </c>
      <c r="D14" s="16">
        <v>43.4</v>
      </c>
      <c r="E14" s="16">
        <v>43.4</v>
      </c>
      <c r="F14" s="16">
        <v>43.4</v>
      </c>
      <c r="G14" s="16">
        <v>43.4</v>
      </c>
      <c r="H14" s="16">
        <v>43.4</v>
      </c>
      <c r="I14" s="16">
        <v>43.4</v>
      </c>
      <c r="J14" s="16">
        <v>43.4</v>
      </c>
      <c r="K14" s="16">
        <v>43.4</v>
      </c>
      <c r="L14" s="16">
        <v>43.4</v>
      </c>
      <c r="M14" s="16">
        <v>43.4</v>
      </c>
      <c r="N14" s="16">
        <v>43.4</v>
      </c>
      <c r="O14" s="16">
        <v>43.4</v>
      </c>
      <c r="P14" s="16">
        <v>43.4</v>
      </c>
    </row>
    <row r="15" spans="1:16" s="6" customFormat="1" ht="36" x14ac:dyDescent="0.3">
      <c r="A15" s="33" t="s">
        <v>127</v>
      </c>
      <c r="B15" s="37" t="s">
        <v>147</v>
      </c>
      <c r="C15" s="16">
        <v>41.7</v>
      </c>
      <c r="D15" s="16">
        <v>43.4</v>
      </c>
      <c r="E15" s="16">
        <v>43.4</v>
      </c>
      <c r="F15" s="16">
        <v>43.4</v>
      </c>
      <c r="G15" s="16">
        <v>43.4</v>
      </c>
      <c r="H15" s="16">
        <v>43.4</v>
      </c>
      <c r="I15" s="16">
        <v>43.4</v>
      </c>
      <c r="J15" s="16">
        <v>43.4</v>
      </c>
      <c r="K15" s="16">
        <v>43.4</v>
      </c>
      <c r="L15" s="16">
        <v>43.4</v>
      </c>
      <c r="M15" s="16">
        <v>43.4</v>
      </c>
      <c r="N15" s="16">
        <v>43.4</v>
      </c>
      <c r="O15" s="16">
        <v>43.4</v>
      </c>
      <c r="P15" s="16">
        <v>43.4</v>
      </c>
    </row>
    <row r="16" spans="1:16" ht="96" x14ac:dyDescent="0.3">
      <c r="A16" s="32">
        <v>5</v>
      </c>
      <c r="B16" s="15" t="s">
        <v>160</v>
      </c>
      <c r="C16" s="16">
        <v>0</v>
      </c>
      <c r="D16" s="16">
        <v>0</v>
      </c>
      <c r="E16" s="32">
        <f>E18/E17*100</f>
        <v>16.666666666666664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30">
        <f t="shared" ref="P16:P21" si="1">SUM(D16:O16)</f>
        <v>16.666666666666664</v>
      </c>
    </row>
    <row r="17" spans="1:16" ht="84.75" customHeight="1" x14ac:dyDescent="0.3">
      <c r="A17" s="33" t="s">
        <v>148</v>
      </c>
      <c r="B17" s="15" t="s">
        <v>150</v>
      </c>
      <c r="C17" s="16">
        <v>0</v>
      </c>
      <c r="D17" s="16">
        <v>0</v>
      </c>
      <c r="E17" s="16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1"/>
        <v>6</v>
      </c>
    </row>
    <row r="18" spans="1:16" ht="96.75" customHeight="1" x14ac:dyDescent="0.3">
      <c r="A18" s="33" t="s">
        <v>149</v>
      </c>
      <c r="B18" s="15" t="s">
        <v>151</v>
      </c>
      <c r="C18" s="16">
        <v>0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1"/>
        <v>1</v>
      </c>
    </row>
    <row r="19" spans="1:16" ht="84" x14ac:dyDescent="0.3">
      <c r="A19" s="32">
        <v>6</v>
      </c>
      <c r="B19" s="15" t="s">
        <v>161</v>
      </c>
      <c r="C19" s="16">
        <v>0</v>
      </c>
      <c r="D19" s="16">
        <v>0</v>
      </c>
      <c r="E19" s="32">
        <f>E21/E20*100</f>
        <v>16.666666666666664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30">
        <f t="shared" si="1"/>
        <v>16.666666666666664</v>
      </c>
    </row>
    <row r="20" spans="1:16" ht="63" customHeight="1" x14ac:dyDescent="0.3">
      <c r="A20" s="33" t="s">
        <v>152</v>
      </c>
      <c r="B20" s="15" t="s">
        <v>154</v>
      </c>
      <c r="C20" s="16">
        <v>0</v>
      </c>
      <c r="D20" s="16">
        <v>0</v>
      </c>
      <c r="E20" s="16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1"/>
        <v>6</v>
      </c>
    </row>
    <row r="21" spans="1:16" ht="85.5" customHeight="1" x14ac:dyDescent="0.3">
      <c r="A21" s="33" t="s">
        <v>153</v>
      </c>
      <c r="B21" s="15" t="s">
        <v>155</v>
      </c>
      <c r="C21" s="16">
        <v>0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1"/>
        <v>1</v>
      </c>
    </row>
    <row r="22" spans="1:16" x14ac:dyDescent="0.3">
      <c r="B22" s="35"/>
    </row>
    <row r="23" spans="1:16" s="6" customFormat="1" ht="31.5" customHeight="1" x14ac:dyDescent="0.3">
      <c r="A23" s="61" t="s">
        <v>158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6" customFormat="1" x14ac:dyDescent="0.3">
      <c r="A24" s="63" t="s">
        <v>143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s="6" customFormat="1" ht="17.25" customHeight="1" x14ac:dyDescent="0.3">
      <c r="A25" s="62" t="s">
        <v>145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</row>
    <row r="26" spans="1:16" s="6" customFormat="1" x14ac:dyDescent="0.3"/>
    <row r="27" spans="1:16" s="6" customFormat="1" x14ac:dyDescent="0.3"/>
    <row r="28" spans="1:16" s="6" customFormat="1" x14ac:dyDescent="0.3"/>
  </sheetData>
  <mergeCells count="10">
    <mergeCell ref="A23:P23"/>
    <mergeCell ref="A25:P25"/>
    <mergeCell ref="A24:P24"/>
    <mergeCell ref="N4:P4"/>
    <mergeCell ref="P7:P8"/>
    <mergeCell ref="A6:P6"/>
    <mergeCell ref="A7:A8"/>
    <mergeCell ref="B7:B8"/>
    <mergeCell ref="C7:C8"/>
    <mergeCell ref="D7:O7"/>
  </mergeCells>
  <printOptions horizontalCentered="1"/>
  <pageMargins left="0.27559055118110237" right="0.27559055118110237" top="0.59055118110236227" bottom="0.39370078740157483" header="0" footer="0"/>
  <pageSetup paperSize="9" scale="83" firstPageNumber="3" fitToHeight="0" orientation="landscape" useFirstPageNumber="1" verticalDpi="180" r:id="rId1"/>
  <headerFooter>
    <oddHeader>&amp;C&amp;"Times New Roman,обычный"&amp;12&amp;P</oddHeader>
  </headerFooter>
  <rowBreaks count="1" manualBreakCount="1">
    <brk id="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7"/>
  <sheetViews>
    <sheetView tabSelected="1" view="pageBreakPreview" topLeftCell="A104" zoomScale="85" zoomScaleNormal="70" zoomScaleSheetLayoutView="85" workbookViewId="0">
      <selection activeCell="H4" sqref="H4:I4"/>
    </sheetView>
  </sheetViews>
  <sheetFormatPr defaultColWidth="9.109375" defaultRowHeight="14.4" x14ac:dyDescent="0.3"/>
  <cols>
    <col min="1" max="1" width="5.109375" style="53" customWidth="1"/>
    <col min="2" max="2" width="52" style="41" customWidth="1"/>
    <col min="3" max="3" width="20.88671875" style="41" customWidth="1"/>
    <col min="4" max="4" width="16.44140625" style="41" customWidth="1"/>
    <col min="5" max="5" width="13.88671875" style="41" customWidth="1"/>
    <col min="6" max="6" width="12.6640625" style="41" customWidth="1"/>
    <col min="7" max="7" width="12.5546875" style="41" customWidth="1"/>
    <col min="8" max="9" width="12.88671875" style="41" customWidth="1"/>
    <col min="10" max="10" width="15" style="41" customWidth="1"/>
    <col min="11" max="11" width="13" style="41" bestFit="1" customWidth="1"/>
    <col min="12" max="12" width="13.5546875" style="41" bestFit="1" customWidth="1"/>
    <col min="13" max="14" width="12.6640625" style="41" bestFit="1" customWidth="1"/>
    <col min="15" max="16384" width="9.109375" style="41"/>
  </cols>
  <sheetData>
    <row r="1" spans="1:10" ht="16.5" customHeight="1" x14ac:dyDescent="0.3">
      <c r="A1" s="39"/>
      <c r="B1" s="40"/>
      <c r="F1" s="19"/>
      <c r="G1" s="42"/>
      <c r="H1" s="42"/>
      <c r="I1" s="43" t="s">
        <v>122</v>
      </c>
    </row>
    <row r="2" spans="1:10" ht="14.25" customHeight="1" x14ac:dyDescent="0.3">
      <c r="A2" s="39"/>
      <c r="B2" s="40"/>
      <c r="F2" s="19"/>
      <c r="G2" s="42"/>
      <c r="H2" s="42"/>
      <c r="I2" s="43" t="s">
        <v>130</v>
      </c>
    </row>
    <row r="3" spans="1:10" ht="15.6" x14ac:dyDescent="0.3">
      <c r="A3" s="39"/>
      <c r="B3" s="40"/>
      <c r="C3" s="40"/>
      <c r="D3" s="40"/>
      <c r="E3" s="44"/>
      <c r="F3" s="44"/>
      <c r="G3" s="42"/>
      <c r="H3" s="42"/>
      <c r="I3" s="43" t="s">
        <v>157</v>
      </c>
    </row>
    <row r="4" spans="1:10" ht="15.6" x14ac:dyDescent="0.3">
      <c r="A4" s="39"/>
      <c r="B4" s="40"/>
      <c r="C4" s="40"/>
      <c r="D4" s="40"/>
      <c r="E4" s="44"/>
      <c r="F4" s="44"/>
      <c r="G4" s="42"/>
      <c r="H4" s="72" t="s">
        <v>164</v>
      </c>
      <c r="I4" s="72"/>
    </row>
    <row r="5" spans="1:10" ht="8.25" customHeight="1" x14ac:dyDescent="0.25">
      <c r="A5" s="39"/>
      <c r="B5" s="40"/>
      <c r="C5" s="40"/>
      <c r="D5" s="40"/>
      <c r="E5" s="44"/>
      <c r="F5" s="44"/>
      <c r="G5" s="42"/>
      <c r="H5" s="42"/>
      <c r="I5" s="43"/>
    </row>
    <row r="6" spans="1:10" ht="31.5" customHeight="1" x14ac:dyDescent="0.3">
      <c r="A6" s="73" t="s">
        <v>163</v>
      </c>
      <c r="B6" s="73"/>
      <c r="C6" s="73"/>
      <c r="D6" s="73"/>
      <c r="E6" s="73"/>
      <c r="F6" s="73"/>
      <c r="G6" s="73"/>
      <c r="H6" s="73"/>
      <c r="I6" s="73"/>
    </row>
    <row r="7" spans="1:10" ht="15" customHeight="1" x14ac:dyDescent="0.3">
      <c r="A7" s="75" t="s">
        <v>25</v>
      </c>
      <c r="B7" s="75" t="s">
        <v>88</v>
      </c>
      <c r="C7" s="75" t="s">
        <v>87</v>
      </c>
      <c r="D7" s="75" t="s">
        <v>4</v>
      </c>
      <c r="E7" s="82" t="s">
        <v>6</v>
      </c>
      <c r="F7" s="82"/>
      <c r="G7" s="82"/>
      <c r="H7" s="82"/>
      <c r="I7" s="82"/>
    </row>
    <row r="8" spans="1:10" x14ac:dyDescent="0.3">
      <c r="A8" s="75"/>
      <c r="B8" s="75"/>
      <c r="C8" s="75"/>
      <c r="D8" s="75"/>
      <c r="E8" s="50" t="s">
        <v>86</v>
      </c>
      <c r="F8" s="50" t="s">
        <v>85</v>
      </c>
      <c r="G8" s="50" t="s">
        <v>84</v>
      </c>
      <c r="H8" s="50" t="s">
        <v>89</v>
      </c>
      <c r="I8" s="50" t="s">
        <v>90</v>
      </c>
    </row>
    <row r="9" spans="1:10" ht="15" x14ac:dyDescent="0.25">
      <c r="A9" s="45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</row>
    <row r="10" spans="1:10" ht="15" customHeight="1" x14ac:dyDescent="0.3">
      <c r="A10" s="83" t="s">
        <v>83</v>
      </c>
      <c r="B10" s="84"/>
      <c r="C10" s="84"/>
      <c r="D10" s="84"/>
      <c r="E10" s="84"/>
      <c r="F10" s="84"/>
      <c r="G10" s="84"/>
      <c r="H10" s="84"/>
      <c r="I10" s="85"/>
    </row>
    <row r="11" spans="1:10" x14ac:dyDescent="0.3">
      <c r="A11" s="86" t="s">
        <v>82</v>
      </c>
      <c r="B11" s="76" t="s">
        <v>132</v>
      </c>
      <c r="C11" s="75" t="s">
        <v>81</v>
      </c>
      <c r="D11" s="46" t="s">
        <v>5</v>
      </c>
      <c r="E11" s="18">
        <f t="shared" ref="E11:I11" si="0">E13+E14+E15</f>
        <v>20389158.879999999</v>
      </c>
      <c r="F11" s="18">
        <f t="shared" si="0"/>
        <v>6856457.5599999996</v>
      </c>
      <c r="G11" s="18">
        <f t="shared" si="0"/>
        <v>6766350.6600000001</v>
      </c>
      <c r="H11" s="18">
        <f t="shared" si="0"/>
        <v>6766350.6600000001</v>
      </c>
      <c r="I11" s="18">
        <f t="shared" si="0"/>
        <v>0</v>
      </c>
    </row>
    <row r="12" spans="1:10" x14ac:dyDescent="0.3">
      <c r="A12" s="86"/>
      <c r="B12" s="76"/>
      <c r="C12" s="75"/>
      <c r="D12" s="46" t="s">
        <v>19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0.399999999999999" x14ac:dyDescent="0.3">
      <c r="A13" s="86"/>
      <c r="B13" s="76"/>
      <c r="C13" s="75"/>
      <c r="D13" s="46" t="s">
        <v>20</v>
      </c>
      <c r="E13" s="47">
        <f>F13+G13</f>
        <v>0</v>
      </c>
      <c r="F13" s="47">
        <v>0</v>
      </c>
      <c r="G13" s="47">
        <v>0</v>
      </c>
      <c r="H13" s="47">
        <v>0</v>
      </c>
      <c r="I13" s="47">
        <v>0</v>
      </c>
    </row>
    <row r="14" spans="1:10" x14ac:dyDescent="0.3">
      <c r="A14" s="86"/>
      <c r="B14" s="76"/>
      <c r="C14" s="75"/>
      <c r="D14" s="46" t="s">
        <v>21</v>
      </c>
      <c r="E14" s="18">
        <f>SUM(F14:I14)</f>
        <v>20389158.879999999</v>
      </c>
      <c r="F14" s="18">
        <v>6856457.5599999996</v>
      </c>
      <c r="G14" s="18">
        <v>6766350.6600000001</v>
      </c>
      <c r="H14" s="18">
        <v>6766350.6600000001</v>
      </c>
      <c r="I14" s="18">
        <v>0</v>
      </c>
      <c r="J14" s="48"/>
    </row>
    <row r="15" spans="1:10" x14ac:dyDescent="0.3">
      <c r="A15" s="86"/>
      <c r="B15" s="76"/>
      <c r="C15" s="75"/>
      <c r="D15" s="46" t="s">
        <v>69</v>
      </c>
      <c r="E15" s="18">
        <f t="shared" ref="E15:E20" si="1">F15+G15</f>
        <v>0</v>
      </c>
      <c r="F15" s="18">
        <v>0</v>
      </c>
      <c r="G15" s="18">
        <v>0</v>
      </c>
      <c r="H15" s="18">
        <v>0</v>
      </c>
      <c r="I15" s="18">
        <v>0</v>
      </c>
    </row>
    <row r="16" spans="1:10" x14ac:dyDescent="0.3">
      <c r="A16" s="75"/>
      <c r="B16" s="76" t="s">
        <v>80</v>
      </c>
      <c r="C16" s="87"/>
      <c r="D16" s="46" t="s">
        <v>5</v>
      </c>
      <c r="E16" s="18">
        <f>F16+G16</f>
        <v>13622808.219999999</v>
      </c>
      <c r="F16" s="26">
        <f>F18+F19+F20</f>
        <v>6856457.5599999996</v>
      </c>
      <c r="G16" s="26">
        <f>G18+G19+G20</f>
        <v>6766350.6600000001</v>
      </c>
      <c r="H16" s="26">
        <f>H18+H19+H20</f>
        <v>6766350.6600000001</v>
      </c>
      <c r="I16" s="26">
        <f>I18+I19+I20</f>
        <v>0</v>
      </c>
    </row>
    <row r="17" spans="1:12" ht="13.5" customHeight="1" x14ac:dyDescent="0.3">
      <c r="A17" s="75"/>
      <c r="B17" s="76"/>
      <c r="C17" s="88"/>
      <c r="D17" s="46" t="s">
        <v>19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12" ht="20.399999999999999" x14ac:dyDescent="0.3">
      <c r="A18" s="75"/>
      <c r="B18" s="76"/>
      <c r="C18" s="88"/>
      <c r="D18" s="46" t="s">
        <v>20</v>
      </c>
      <c r="E18" s="18">
        <f t="shared" si="1"/>
        <v>0</v>
      </c>
      <c r="F18" s="26">
        <f t="shared" ref="F18:I18" si="2">F13</f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</row>
    <row r="19" spans="1:12" x14ac:dyDescent="0.3">
      <c r="A19" s="75"/>
      <c r="B19" s="76"/>
      <c r="C19" s="88"/>
      <c r="D19" s="46" t="s">
        <v>21</v>
      </c>
      <c r="E19" s="18">
        <f>SUM(F19:I19)</f>
        <v>20389158.879999999</v>
      </c>
      <c r="F19" s="26">
        <f t="shared" ref="F19:H20" si="3">F14</f>
        <v>6856457.5599999996</v>
      </c>
      <c r="G19" s="26">
        <f t="shared" si="3"/>
        <v>6766350.6600000001</v>
      </c>
      <c r="H19" s="26">
        <f t="shared" si="3"/>
        <v>6766350.6600000001</v>
      </c>
      <c r="I19" s="26">
        <f t="shared" ref="I19" si="4">I14</f>
        <v>0</v>
      </c>
      <c r="K19" s="48"/>
    </row>
    <row r="20" spans="1:12" x14ac:dyDescent="0.3">
      <c r="A20" s="75"/>
      <c r="B20" s="76"/>
      <c r="C20" s="89"/>
      <c r="D20" s="46" t="s">
        <v>69</v>
      </c>
      <c r="E20" s="18">
        <f t="shared" si="1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ref="I20" si="5">I15</f>
        <v>0</v>
      </c>
    </row>
    <row r="21" spans="1:12" ht="15.75" customHeight="1" x14ac:dyDescent="0.3">
      <c r="A21" s="75"/>
      <c r="B21" s="90" t="s">
        <v>105</v>
      </c>
      <c r="C21" s="74"/>
      <c r="D21" s="46" t="s">
        <v>5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</row>
    <row r="22" spans="1:12" ht="14.25" customHeight="1" x14ac:dyDescent="0.3">
      <c r="A22" s="75"/>
      <c r="B22" s="91"/>
      <c r="C22" s="74"/>
      <c r="D22" s="46" t="s">
        <v>19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12" ht="15.75" customHeight="1" x14ac:dyDescent="0.3">
      <c r="A23" s="75"/>
      <c r="B23" s="91"/>
      <c r="C23" s="74"/>
      <c r="D23" s="46" t="s">
        <v>67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12" ht="15.75" customHeight="1" x14ac:dyDescent="0.3">
      <c r="A24" s="75"/>
      <c r="B24" s="91"/>
      <c r="C24" s="74"/>
      <c r="D24" s="46" t="s">
        <v>21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12" ht="15.75" customHeight="1" x14ac:dyDescent="0.3">
      <c r="A25" s="75"/>
      <c r="B25" s="92"/>
      <c r="C25" s="74"/>
      <c r="D25" s="46" t="s">
        <v>69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2" ht="15" customHeight="1" x14ac:dyDescent="0.3">
      <c r="A26" s="83" t="s">
        <v>133</v>
      </c>
      <c r="B26" s="84"/>
      <c r="C26" s="84"/>
      <c r="D26" s="84"/>
      <c r="E26" s="84"/>
      <c r="F26" s="84"/>
      <c r="G26" s="84"/>
      <c r="H26" s="84"/>
      <c r="I26" s="85"/>
    </row>
    <row r="27" spans="1:12" ht="15" customHeight="1" x14ac:dyDescent="0.3">
      <c r="A27" s="78" t="s">
        <v>79</v>
      </c>
      <c r="B27" s="76" t="s">
        <v>135</v>
      </c>
      <c r="C27" s="75" t="s">
        <v>78</v>
      </c>
      <c r="D27" s="46" t="s">
        <v>5</v>
      </c>
      <c r="E27" s="18">
        <f>E29+E30+E31</f>
        <v>209280.63</v>
      </c>
      <c r="F27" s="18">
        <f>F29+F30</f>
        <v>209280.63</v>
      </c>
      <c r="G27" s="18">
        <f>G29+G30+G31</f>
        <v>0</v>
      </c>
      <c r="H27" s="18">
        <v>0</v>
      </c>
      <c r="I27" s="18">
        <v>0</v>
      </c>
    </row>
    <row r="28" spans="1:12" ht="15" customHeight="1" x14ac:dyDescent="0.3">
      <c r="A28" s="78"/>
      <c r="B28" s="76"/>
      <c r="C28" s="75"/>
      <c r="D28" s="46" t="s">
        <v>19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</row>
    <row r="29" spans="1:12" ht="20.399999999999999" x14ac:dyDescent="0.3">
      <c r="A29" s="78"/>
      <c r="B29" s="76"/>
      <c r="C29" s="75"/>
      <c r="D29" s="46" t="s">
        <v>20</v>
      </c>
      <c r="E29" s="18">
        <f>F29+G29</f>
        <v>0</v>
      </c>
      <c r="F29" s="18">
        <v>0</v>
      </c>
      <c r="G29" s="18">
        <v>0</v>
      </c>
      <c r="H29" s="18">
        <v>0</v>
      </c>
      <c r="I29" s="18">
        <v>0</v>
      </c>
    </row>
    <row r="30" spans="1:12" x14ac:dyDescent="0.3">
      <c r="A30" s="78"/>
      <c r="B30" s="76"/>
      <c r="C30" s="75"/>
      <c r="D30" s="46" t="s">
        <v>21</v>
      </c>
      <c r="E30" s="18">
        <f t="shared" ref="E30:E46" si="6">F30+G30</f>
        <v>209280.63</v>
      </c>
      <c r="F30" s="18">
        <v>209280.63</v>
      </c>
      <c r="G30" s="18">
        <v>0</v>
      </c>
      <c r="H30" s="18">
        <v>0</v>
      </c>
      <c r="I30" s="18">
        <v>0</v>
      </c>
    </row>
    <row r="31" spans="1:12" x14ac:dyDescent="0.3">
      <c r="A31" s="78"/>
      <c r="B31" s="76"/>
      <c r="C31" s="75"/>
      <c r="D31" s="46" t="s">
        <v>69</v>
      </c>
      <c r="E31" s="18">
        <f t="shared" si="6"/>
        <v>0</v>
      </c>
      <c r="F31" s="18">
        <v>0</v>
      </c>
      <c r="G31" s="18">
        <v>0</v>
      </c>
      <c r="H31" s="18">
        <v>0</v>
      </c>
      <c r="I31" s="18">
        <v>0</v>
      </c>
    </row>
    <row r="32" spans="1:12" ht="12.75" customHeight="1" x14ac:dyDescent="0.3">
      <c r="A32" s="78" t="s">
        <v>64</v>
      </c>
      <c r="B32" s="76" t="s">
        <v>136</v>
      </c>
      <c r="C32" s="75" t="s">
        <v>78</v>
      </c>
      <c r="D32" s="46" t="s">
        <v>5</v>
      </c>
      <c r="E32" s="18">
        <f t="shared" si="6"/>
        <v>16766003.157894738</v>
      </c>
      <c r="F32" s="18">
        <f>F34+F35</f>
        <v>8380740</v>
      </c>
      <c r="G32" s="18">
        <f>G34+G35</f>
        <v>8385263.1578947371</v>
      </c>
      <c r="H32" s="18">
        <v>0</v>
      </c>
      <c r="I32" s="18">
        <v>0</v>
      </c>
      <c r="L32" s="48"/>
    </row>
    <row r="33" spans="1:12" ht="12.75" customHeight="1" x14ac:dyDescent="0.3">
      <c r="A33" s="78"/>
      <c r="B33" s="76"/>
      <c r="C33" s="75"/>
      <c r="D33" s="46" t="s">
        <v>19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L33" s="48"/>
    </row>
    <row r="34" spans="1:12" ht="26.25" customHeight="1" x14ac:dyDescent="0.3">
      <c r="A34" s="78"/>
      <c r="B34" s="76"/>
      <c r="C34" s="75"/>
      <c r="D34" s="46" t="s">
        <v>20</v>
      </c>
      <c r="E34" s="18">
        <f t="shared" si="6"/>
        <v>15927700</v>
      </c>
      <c r="F34" s="18">
        <v>7961700</v>
      </c>
      <c r="G34" s="18">
        <v>7966000</v>
      </c>
      <c r="H34" s="18">
        <v>0</v>
      </c>
      <c r="I34" s="18">
        <v>0</v>
      </c>
      <c r="J34" s="48"/>
      <c r="K34" s="48"/>
    </row>
    <row r="35" spans="1:12" x14ac:dyDescent="0.3">
      <c r="A35" s="78"/>
      <c r="B35" s="76"/>
      <c r="C35" s="75"/>
      <c r="D35" s="46" t="s">
        <v>21</v>
      </c>
      <c r="E35" s="18">
        <f t="shared" si="6"/>
        <v>838303.15789473685</v>
      </c>
      <c r="F35" s="18">
        <v>419040</v>
      </c>
      <c r="G35" s="18">
        <f>G34*5/95</f>
        <v>419263.15789473685</v>
      </c>
      <c r="H35" s="18">
        <v>0</v>
      </c>
      <c r="I35" s="18">
        <v>0</v>
      </c>
    </row>
    <row r="36" spans="1:12" x14ac:dyDescent="0.3">
      <c r="A36" s="78"/>
      <c r="B36" s="76"/>
      <c r="C36" s="75"/>
      <c r="D36" s="46" t="s">
        <v>69</v>
      </c>
      <c r="E36" s="18">
        <f t="shared" si="6"/>
        <v>0</v>
      </c>
      <c r="F36" s="18">
        <v>0</v>
      </c>
      <c r="G36" s="18">
        <v>0</v>
      </c>
      <c r="H36" s="18">
        <v>0</v>
      </c>
      <c r="I36" s="18">
        <v>0</v>
      </c>
      <c r="L36" s="48"/>
    </row>
    <row r="37" spans="1:12" x14ac:dyDescent="0.3">
      <c r="A37" s="78" t="s">
        <v>65</v>
      </c>
      <c r="B37" s="76" t="s">
        <v>139</v>
      </c>
      <c r="C37" s="75" t="s">
        <v>78</v>
      </c>
      <c r="D37" s="46" t="s">
        <v>5</v>
      </c>
      <c r="E37" s="18">
        <f t="shared" ref="E37" si="7">F37+G37</f>
        <v>2397500</v>
      </c>
      <c r="F37" s="18">
        <f>F39+F40</f>
        <v>2397500</v>
      </c>
      <c r="G37" s="18">
        <f>G39+G40</f>
        <v>0</v>
      </c>
      <c r="H37" s="18">
        <v>0</v>
      </c>
      <c r="I37" s="18">
        <v>0</v>
      </c>
      <c r="L37" s="48"/>
    </row>
    <row r="38" spans="1:12" x14ac:dyDescent="0.3">
      <c r="A38" s="78"/>
      <c r="B38" s="76"/>
      <c r="C38" s="75"/>
      <c r="D38" s="46" t="s">
        <v>19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L38" s="48"/>
    </row>
    <row r="39" spans="1:12" ht="20.399999999999999" x14ac:dyDescent="0.3">
      <c r="A39" s="78"/>
      <c r="B39" s="76"/>
      <c r="C39" s="75"/>
      <c r="D39" s="46" t="s">
        <v>20</v>
      </c>
      <c r="E39" s="18">
        <f t="shared" ref="E39:E41" si="8">F39+G39</f>
        <v>0</v>
      </c>
      <c r="F39" s="18">
        <v>0</v>
      </c>
      <c r="G39" s="18">
        <v>0</v>
      </c>
      <c r="H39" s="18">
        <v>0</v>
      </c>
      <c r="I39" s="18">
        <v>0</v>
      </c>
      <c r="L39" s="48"/>
    </row>
    <row r="40" spans="1:12" x14ac:dyDescent="0.3">
      <c r="A40" s="78"/>
      <c r="B40" s="76"/>
      <c r="C40" s="75"/>
      <c r="D40" s="46" t="s">
        <v>21</v>
      </c>
      <c r="E40" s="18">
        <f t="shared" si="8"/>
        <v>2397500</v>
      </c>
      <c r="F40" s="18">
        <v>2397500</v>
      </c>
      <c r="G40" s="18">
        <v>0</v>
      </c>
      <c r="H40" s="18">
        <v>0</v>
      </c>
      <c r="I40" s="18">
        <v>0</v>
      </c>
      <c r="L40" s="48"/>
    </row>
    <row r="41" spans="1:12" x14ac:dyDescent="0.3">
      <c r="A41" s="78"/>
      <c r="B41" s="76"/>
      <c r="C41" s="75"/>
      <c r="D41" s="46" t="s">
        <v>69</v>
      </c>
      <c r="E41" s="18">
        <f t="shared" si="8"/>
        <v>0</v>
      </c>
      <c r="F41" s="18">
        <v>0</v>
      </c>
      <c r="G41" s="18">
        <v>0</v>
      </c>
      <c r="H41" s="18">
        <v>0</v>
      </c>
      <c r="I41" s="18">
        <v>0</v>
      </c>
      <c r="L41" s="48"/>
    </row>
    <row r="42" spans="1:12" ht="15" customHeight="1" x14ac:dyDescent="0.3">
      <c r="A42" s="77"/>
      <c r="B42" s="76" t="s">
        <v>77</v>
      </c>
      <c r="C42" s="74"/>
      <c r="D42" s="46" t="s">
        <v>5</v>
      </c>
      <c r="E42" s="18">
        <f t="shared" si="6"/>
        <v>19372783.787894737</v>
      </c>
      <c r="F42" s="26">
        <f>F44+F45+F46</f>
        <v>10987520.629999999</v>
      </c>
      <c r="G42" s="26">
        <f>G44+G45+G46</f>
        <v>8385263.1578947371</v>
      </c>
      <c r="H42" s="18">
        <v>0</v>
      </c>
      <c r="I42" s="18">
        <v>0</v>
      </c>
      <c r="K42" s="48"/>
    </row>
    <row r="43" spans="1:12" ht="12" customHeight="1" x14ac:dyDescent="0.3">
      <c r="A43" s="77"/>
      <c r="B43" s="76"/>
      <c r="C43" s="74"/>
      <c r="D43" s="46" t="s">
        <v>19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K43" s="48"/>
    </row>
    <row r="44" spans="1:12" ht="26.25" customHeight="1" x14ac:dyDescent="0.3">
      <c r="A44" s="77"/>
      <c r="B44" s="76"/>
      <c r="C44" s="74"/>
      <c r="D44" s="46" t="s">
        <v>20</v>
      </c>
      <c r="E44" s="18">
        <f t="shared" si="6"/>
        <v>15927700</v>
      </c>
      <c r="F44" s="26">
        <f>F29+F34+F39</f>
        <v>7961700</v>
      </c>
      <c r="G44" s="26">
        <f>G29+G34</f>
        <v>7966000</v>
      </c>
      <c r="H44" s="18">
        <v>0</v>
      </c>
      <c r="I44" s="18">
        <v>0</v>
      </c>
      <c r="J44" s="48"/>
    </row>
    <row r="45" spans="1:12" ht="15" customHeight="1" x14ac:dyDescent="0.3">
      <c r="A45" s="77"/>
      <c r="B45" s="76"/>
      <c r="C45" s="74"/>
      <c r="D45" s="46" t="s">
        <v>21</v>
      </c>
      <c r="E45" s="18">
        <f t="shared" si="6"/>
        <v>3445083.787894737</v>
      </c>
      <c r="F45" s="26">
        <f>F30+F35+F40</f>
        <v>3025820.63</v>
      </c>
      <c r="G45" s="26">
        <f>G30+G35</f>
        <v>419263.15789473685</v>
      </c>
      <c r="H45" s="18">
        <v>0</v>
      </c>
      <c r="I45" s="18">
        <v>0</v>
      </c>
      <c r="K45" s="48"/>
    </row>
    <row r="46" spans="1:12" ht="15" customHeight="1" x14ac:dyDescent="0.3">
      <c r="A46" s="77"/>
      <c r="B46" s="76"/>
      <c r="C46" s="74"/>
      <c r="D46" s="46" t="s">
        <v>69</v>
      </c>
      <c r="E46" s="18">
        <f t="shared" si="6"/>
        <v>0</v>
      </c>
      <c r="F46" s="26">
        <f>F31+F36</f>
        <v>0</v>
      </c>
      <c r="G46" s="26">
        <f>G31+G36</f>
        <v>0</v>
      </c>
      <c r="H46" s="18">
        <v>0</v>
      </c>
      <c r="I46" s="18">
        <v>0</v>
      </c>
    </row>
    <row r="47" spans="1:12" ht="15" customHeight="1" x14ac:dyDescent="0.3">
      <c r="A47" s="77"/>
      <c r="B47" s="76" t="s">
        <v>105</v>
      </c>
      <c r="C47" s="74"/>
      <c r="D47" s="46" t="s">
        <v>5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</row>
    <row r="48" spans="1:12" ht="27" customHeight="1" x14ac:dyDescent="0.3">
      <c r="A48" s="77"/>
      <c r="B48" s="76"/>
      <c r="C48" s="74"/>
      <c r="D48" s="46" t="s">
        <v>20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12" ht="15" customHeight="1" x14ac:dyDescent="0.3">
      <c r="A49" s="77"/>
      <c r="B49" s="76"/>
      <c r="C49" s="74"/>
      <c r="D49" s="46" t="s">
        <v>21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</row>
    <row r="50" spans="1:12" ht="15" customHeight="1" x14ac:dyDescent="0.3">
      <c r="A50" s="77"/>
      <c r="B50" s="76"/>
      <c r="C50" s="74"/>
      <c r="D50" s="46" t="s">
        <v>69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12" ht="15" customHeight="1" x14ac:dyDescent="0.3">
      <c r="A51" s="83" t="s">
        <v>134</v>
      </c>
      <c r="B51" s="84"/>
      <c r="C51" s="84"/>
      <c r="D51" s="84"/>
      <c r="E51" s="84"/>
      <c r="F51" s="84"/>
      <c r="G51" s="84"/>
      <c r="H51" s="84"/>
      <c r="I51" s="85"/>
    </row>
    <row r="52" spans="1:12" x14ac:dyDescent="0.3">
      <c r="A52" s="78" t="s">
        <v>76</v>
      </c>
      <c r="B52" s="76" t="s">
        <v>137</v>
      </c>
      <c r="C52" s="75" t="s">
        <v>71</v>
      </c>
      <c r="D52" s="46" t="s">
        <v>5</v>
      </c>
      <c r="E52" s="18">
        <f>F52+G52+H52+I52</f>
        <v>79059614.900000006</v>
      </c>
      <c r="F52" s="18">
        <f>F54+F55+F56</f>
        <v>31826389.899999999</v>
      </c>
      <c r="G52" s="18">
        <f>G54+G55+G56</f>
        <v>23616612.5</v>
      </c>
      <c r="H52" s="18">
        <f>H54+H55+H56</f>
        <v>23616612.5</v>
      </c>
      <c r="I52" s="18">
        <f>I54+I55+I56</f>
        <v>0</v>
      </c>
    </row>
    <row r="53" spans="1:12" x14ac:dyDescent="0.3">
      <c r="A53" s="78"/>
      <c r="B53" s="76"/>
      <c r="C53" s="75"/>
      <c r="D53" s="46" t="s">
        <v>19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12" ht="20.399999999999999" x14ac:dyDescent="0.3">
      <c r="A54" s="78"/>
      <c r="B54" s="76"/>
      <c r="C54" s="75"/>
      <c r="D54" s="46" t="s">
        <v>20</v>
      </c>
      <c r="E54" s="18">
        <f>F54+G54</f>
        <v>0</v>
      </c>
      <c r="F54" s="18">
        <v>0</v>
      </c>
      <c r="G54" s="18">
        <v>0</v>
      </c>
      <c r="H54" s="18">
        <v>0</v>
      </c>
      <c r="I54" s="18">
        <v>0</v>
      </c>
    </row>
    <row r="55" spans="1:12" x14ac:dyDescent="0.3">
      <c r="A55" s="78"/>
      <c r="B55" s="76"/>
      <c r="C55" s="75"/>
      <c r="D55" s="46" t="s">
        <v>21</v>
      </c>
      <c r="E55" s="18">
        <f>F55+G55+H55+I55</f>
        <v>79059614.900000006</v>
      </c>
      <c r="F55" s="18">
        <v>31826389.899999999</v>
      </c>
      <c r="G55" s="18">
        <v>23616612.5</v>
      </c>
      <c r="H55" s="18">
        <v>23616612.5</v>
      </c>
      <c r="I55" s="18">
        <v>0</v>
      </c>
    </row>
    <row r="56" spans="1:12" x14ac:dyDescent="0.3">
      <c r="A56" s="78"/>
      <c r="B56" s="76"/>
      <c r="C56" s="75"/>
      <c r="D56" s="46" t="s">
        <v>69</v>
      </c>
      <c r="E56" s="18">
        <f t="shared" ref="E56:E71" si="9">F56+G56</f>
        <v>0</v>
      </c>
      <c r="F56" s="18">
        <v>0</v>
      </c>
      <c r="G56" s="18">
        <v>0</v>
      </c>
      <c r="H56" s="18">
        <v>0</v>
      </c>
      <c r="I56" s="18">
        <v>0</v>
      </c>
    </row>
    <row r="57" spans="1:12" ht="25.5" hidden="1" x14ac:dyDescent="0.25">
      <c r="A57" s="45" t="s">
        <v>73</v>
      </c>
      <c r="B57" s="54" t="s">
        <v>75</v>
      </c>
      <c r="C57" s="49" t="s">
        <v>74</v>
      </c>
      <c r="D57" s="46" t="s">
        <v>5</v>
      </c>
      <c r="E57" s="18">
        <f t="shared" si="9"/>
        <v>0</v>
      </c>
      <c r="F57" s="18">
        <v>0</v>
      </c>
      <c r="G57" s="18">
        <v>0</v>
      </c>
      <c r="H57" s="18"/>
      <c r="I57" s="18"/>
    </row>
    <row r="58" spans="1:12" ht="15" hidden="1" x14ac:dyDescent="0.25">
      <c r="A58" s="78" t="s">
        <v>73</v>
      </c>
      <c r="B58" s="76" t="s">
        <v>72</v>
      </c>
      <c r="C58" s="75" t="s">
        <v>71</v>
      </c>
      <c r="D58" s="46" t="s">
        <v>5</v>
      </c>
      <c r="E58" s="18">
        <f t="shared" si="9"/>
        <v>0</v>
      </c>
      <c r="F58" s="18">
        <f>F59+F60+F61</f>
        <v>0</v>
      </c>
      <c r="G58" s="18">
        <f>G59+G60+G61</f>
        <v>0</v>
      </c>
      <c r="H58" s="18"/>
      <c r="I58" s="18"/>
    </row>
    <row r="59" spans="1:12" ht="15" hidden="1" x14ac:dyDescent="0.25">
      <c r="A59" s="78"/>
      <c r="B59" s="76"/>
      <c r="C59" s="75"/>
      <c r="D59" s="46" t="s">
        <v>67</v>
      </c>
      <c r="E59" s="18">
        <f t="shared" si="9"/>
        <v>0</v>
      </c>
      <c r="F59" s="18">
        <v>0</v>
      </c>
      <c r="G59" s="18">
        <v>0</v>
      </c>
      <c r="H59" s="18"/>
      <c r="I59" s="18"/>
    </row>
    <row r="60" spans="1:12" ht="15" hidden="1" x14ac:dyDescent="0.25">
      <c r="A60" s="78"/>
      <c r="B60" s="76"/>
      <c r="C60" s="75"/>
      <c r="D60" s="46" t="s">
        <v>21</v>
      </c>
      <c r="E60" s="18">
        <f t="shared" si="9"/>
        <v>0</v>
      </c>
      <c r="F60" s="18">
        <v>0</v>
      </c>
      <c r="G60" s="18">
        <v>0</v>
      </c>
      <c r="H60" s="18"/>
      <c r="I60" s="18"/>
    </row>
    <row r="61" spans="1:12" ht="15" hidden="1" x14ac:dyDescent="0.25">
      <c r="A61" s="78"/>
      <c r="B61" s="76"/>
      <c r="C61" s="75"/>
      <c r="D61" s="46" t="s">
        <v>69</v>
      </c>
      <c r="E61" s="18">
        <f t="shared" si="9"/>
        <v>0</v>
      </c>
      <c r="F61" s="18">
        <v>0</v>
      </c>
      <c r="G61" s="18">
        <v>0</v>
      </c>
      <c r="H61" s="18"/>
      <c r="I61" s="18"/>
      <c r="L61" s="48"/>
    </row>
    <row r="62" spans="1:12" x14ac:dyDescent="0.3">
      <c r="A62" s="78" t="s">
        <v>73</v>
      </c>
      <c r="B62" s="76" t="s">
        <v>125</v>
      </c>
      <c r="C62" s="75" t="s">
        <v>71</v>
      </c>
      <c r="D62" s="46" t="s">
        <v>5</v>
      </c>
      <c r="E62" s="18">
        <f>F62+G62+H62+I62</f>
        <v>700000</v>
      </c>
      <c r="F62" s="18">
        <f>F64+F65+F66</f>
        <v>700000</v>
      </c>
      <c r="G62" s="18">
        <f>G64+G65+G66</f>
        <v>0</v>
      </c>
      <c r="H62" s="18">
        <f>H64+H65+H66</f>
        <v>0</v>
      </c>
      <c r="I62" s="18">
        <f>I64+I65+I66</f>
        <v>0</v>
      </c>
      <c r="L62" s="48"/>
    </row>
    <row r="63" spans="1:12" x14ac:dyDescent="0.3">
      <c r="A63" s="78"/>
      <c r="B63" s="76"/>
      <c r="C63" s="75"/>
      <c r="D63" s="46" t="s">
        <v>19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L63" s="48"/>
    </row>
    <row r="64" spans="1:12" ht="20.399999999999999" x14ac:dyDescent="0.3">
      <c r="A64" s="78"/>
      <c r="B64" s="76"/>
      <c r="C64" s="75"/>
      <c r="D64" s="46" t="s">
        <v>20</v>
      </c>
      <c r="E64" s="18">
        <f>F64+G64</f>
        <v>0</v>
      </c>
      <c r="F64" s="18">
        <v>0</v>
      </c>
      <c r="G64" s="18">
        <v>0</v>
      </c>
      <c r="H64" s="18">
        <v>0</v>
      </c>
      <c r="I64" s="18">
        <v>0</v>
      </c>
      <c r="L64" s="48"/>
    </row>
    <row r="65" spans="1:13" x14ac:dyDescent="0.3">
      <c r="A65" s="78"/>
      <c r="B65" s="76"/>
      <c r="C65" s="75"/>
      <c r="D65" s="46" t="s">
        <v>21</v>
      </c>
      <c r="E65" s="18">
        <f>F65+G65+H65+I65</f>
        <v>700000</v>
      </c>
      <c r="F65" s="18">
        <v>700000</v>
      </c>
      <c r="G65" s="18">
        <v>0</v>
      </c>
      <c r="H65" s="18">
        <v>0</v>
      </c>
      <c r="I65" s="18">
        <v>0</v>
      </c>
      <c r="L65" s="48"/>
    </row>
    <row r="66" spans="1:13" x14ac:dyDescent="0.3">
      <c r="A66" s="78"/>
      <c r="B66" s="76"/>
      <c r="C66" s="75"/>
      <c r="D66" s="46" t="s">
        <v>69</v>
      </c>
      <c r="E66" s="18">
        <f t="shared" ref="E66" si="10">F66+G66</f>
        <v>0</v>
      </c>
      <c r="F66" s="18">
        <v>0</v>
      </c>
      <c r="G66" s="18">
        <v>0</v>
      </c>
      <c r="H66" s="18">
        <v>0</v>
      </c>
      <c r="I66" s="18">
        <v>0</v>
      </c>
      <c r="L66" s="48"/>
    </row>
    <row r="67" spans="1:13" x14ac:dyDescent="0.3">
      <c r="A67" s="104"/>
      <c r="B67" s="76" t="s">
        <v>70</v>
      </c>
      <c r="C67" s="109"/>
      <c r="D67" s="46" t="s">
        <v>5</v>
      </c>
      <c r="E67" s="18">
        <f>F67+G67+H67+I67</f>
        <v>79759614.900000006</v>
      </c>
      <c r="F67" s="18">
        <f>F69+F70+F71</f>
        <v>32526389.899999999</v>
      </c>
      <c r="G67" s="18">
        <f>G69+G70+G71</f>
        <v>23616612.5</v>
      </c>
      <c r="H67" s="18">
        <f>H69+H70+H71</f>
        <v>23616612.5</v>
      </c>
      <c r="I67" s="18">
        <f>I69+I70+I71</f>
        <v>0</v>
      </c>
      <c r="L67" s="48"/>
      <c r="M67" s="48"/>
    </row>
    <row r="68" spans="1:13" x14ac:dyDescent="0.3">
      <c r="A68" s="104"/>
      <c r="B68" s="76"/>
      <c r="C68" s="109"/>
      <c r="D68" s="46" t="s">
        <v>19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L68" s="48"/>
      <c r="M68" s="48"/>
    </row>
    <row r="69" spans="1:13" ht="20.399999999999999" x14ac:dyDescent="0.3">
      <c r="A69" s="104"/>
      <c r="B69" s="76"/>
      <c r="C69" s="109"/>
      <c r="D69" s="46" t="s">
        <v>20</v>
      </c>
      <c r="E69" s="18">
        <f t="shared" si="9"/>
        <v>0</v>
      </c>
      <c r="F69" s="18">
        <f>F54+F59</f>
        <v>0</v>
      </c>
      <c r="G69" s="18">
        <f>G54+G59</f>
        <v>0</v>
      </c>
      <c r="H69" s="18">
        <f>H54+H59</f>
        <v>0</v>
      </c>
      <c r="I69" s="18">
        <f>I54+I59</f>
        <v>0</v>
      </c>
    </row>
    <row r="70" spans="1:13" x14ac:dyDescent="0.3">
      <c r="A70" s="104"/>
      <c r="B70" s="76"/>
      <c r="C70" s="109"/>
      <c r="D70" s="46" t="s">
        <v>21</v>
      </c>
      <c r="E70" s="18">
        <f>F70+G70+H70+I70</f>
        <v>79759614.900000006</v>
      </c>
      <c r="F70" s="18">
        <f>F55+F65</f>
        <v>32526389.899999999</v>
      </c>
      <c r="G70" s="18">
        <f t="shared" ref="G70:I70" si="11">G55+G65</f>
        <v>23616612.5</v>
      </c>
      <c r="H70" s="18">
        <f t="shared" si="11"/>
        <v>23616612.5</v>
      </c>
      <c r="I70" s="18">
        <f t="shared" si="11"/>
        <v>0</v>
      </c>
    </row>
    <row r="71" spans="1:13" x14ac:dyDescent="0.3">
      <c r="A71" s="104"/>
      <c r="B71" s="76"/>
      <c r="C71" s="109"/>
      <c r="D71" s="46" t="s">
        <v>69</v>
      </c>
      <c r="E71" s="18">
        <f t="shared" si="9"/>
        <v>0</v>
      </c>
      <c r="F71" s="18">
        <f>F56+F61</f>
        <v>0</v>
      </c>
      <c r="G71" s="18">
        <f>G56+G61</f>
        <v>0</v>
      </c>
      <c r="H71" s="18">
        <f>H56+H61</f>
        <v>0</v>
      </c>
      <c r="I71" s="18">
        <f>I56+I61</f>
        <v>0</v>
      </c>
    </row>
    <row r="72" spans="1:13" ht="13.5" customHeight="1" x14ac:dyDescent="0.3">
      <c r="A72" s="96"/>
      <c r="B72" s="90" t="s">
        <v>105</v>
      </c>
      <c r="C72" s="110"/>
      <c r="D72" s="46" t="s">
        <v>5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</row>
    <row r="73" spans="1:13" ht="12" customHeight="1" x14ac:dyDescent="0.3">
      <c r="A73" s="97"/>
      <c r="B73" s="91"/>
      <c r="C73" s="111"/>
      <c r="D73" s="46" t="s">
        <v>19</v>
      </c>
      <c r="E73" s="18">
        <f>F73+G73</f>
        <v>0</v>
      </c>
      <c r="F73" s="18">
        <f t="shared" ref="F73:I73" si="12">G73+H73</f>
        <v>0</v>
      </c>
      <c r="G73" s="18">
        <f t="shared" si="12"/>
        <v>0</v>
      </c>
      <c r="H73" s="18">
        <f t="shared" si="12"/>
        <v>0</v>
      </c>
      <c r="I73" s="18">
        <f t="shared" si="12"/>
        <v>0</v>
      </c>
    </row>
    <row r="74" spans="1:13" ht="21" customHeight="1" x14ac:dyDescent="0.3">
      <c r="A74" s="97"/>
      <c r="B74" s="91"/>
      <c r="C74" s="111"/>
      <c r="D74" s="46" t="s">
        <v>20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</row>
    <row r="75" spans="1:13" ht="15.75" customHeight="1" x14ac:dyDescent="0.3">
      <c r="A75" s="97"/>
      <c r="B75" s="91"/>
      <c r="C75" s="111"/>
      <c r="D75" s="46" t="s">
        <v>21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</row>
    <row r="76" spans="1:13" ht="15.75" customHeight="1" x14ac:dyDescent="0.3">
      <c r="A76" s="98"/>
      <c r="B76" s="92"/>
      <c r="C76" s="112"/>
      <c r="D76" s="46" t="s">
        <v>69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</row>
    <row r="77" spans="1:13" x14ac:dyDescent="0.3">
      <c r="A77" s="105" t="s">
        <v>106</v>
      </c>
      <c r="B77" s="105"/>
      <c r="C77" s="104"/>
      <c r="D77" s="46" t="s">
        <v>68</v>
      </c>
      <c r="E77" s="18">
        <f>F77+G77+H77+I77</f>
        <v>119521557.56789474</v>
      </c>
      <c r="F77" s="50">
        <f>F78+F79+F80</f>
        <v>50370368.090000004</v>
      </c>
      <c r="G77" s="50">
        <f>G78+G79+G80</f>
        <v>38768226.317894742</v>
      </c>
      <c r="H77" s="50">
        <f>H78+H79+H80</f>
        <v>30382963.16</v>
      </c>
      <c r="I77" s="50">
        <f>I78+I79+I80</f>
        <v>0</v>
      </c>
    </row>
    <row r="78" spans="1:13" ht="22.5" customHeight="1" x14ac:dyDescent="0.3">
      <c r="A78" s="105"/>
      <c r="B78" s="105"/>
      <c r="C78" s="104"/>
      <c r="D78" s="46" t="s">
        <v>20</v>
      </c>
      <c r="E78" s="47">
        <f>F78+G78+H78+I78</f>
        <v>15927700</v>
      </c>
      <c r="F78" s="50">
        <f>F69+F44+F18</f>
        <v>7961700</v>
      </c>
      <c r="G78" s="50">
        <f t="shared" ref="F78:I80" si="13">G69+G44+G18</f>
        <v>7966000</v>
      </c>
      <c r="H78" s="50">
        <f t="shared" si="13"/>
        <v>0</v>
      </c>
      <c r="I78" s="50">
        <f t="shared" si="13"/>
        <v>0</v>
      </c>
    </row>
    <row r="79" spans="1:13" x14ac:dyDescent="0.3">
      <c r="A79" s="105"/>
      <c r="B79" s="105"/>
      <c r="C79" s="104"/>
      <c r="D79" s="46" t="s">
        <v>21</v>
      </c>
      <c r="E79" s="18">
        <f>F79+G79+H79+I79</f>
        <v>103593857.56789474</v>
      </c>
      <c r="F79" s="50">
        <f>F70+F45+F19</f>
        <v>42408668.090000004</v>
      </c>
      <c r="G79" s="50">
        <f t="shared" si="13"/>
        <v>30802226.317894738</v>
      </c>
      <c r="H79" s="50">
        <f t="shared" si="13"/>
        <v>30382963.16</v>
      </c>
      <c r="I79" s="50">
        <f t="shared" si="13"/>
        <v>0</v>
      </c>
      <c r="K79" s="48"/>
      <c r="L79" s="48"/>
    </row>
    <row r="80" spans="1:13" x14ac:dyDescent="0.3">
      <c r="A80" s="105"/>
      <c r="B80" s="105"/>
      <c r="C80" s="104"/>
      <c r="D80" s="46" t="s">
        <v>69</v>
      </c>
      <c r="E80" s="18">
        <f t="shared" ref="E80" si="14">F80+G80+H80+I80</f>
        <v>0</v>
      </c>
      <c r="F80" s="50">
        <f t="shared" si="13"/>
        <v>0</v>
      </c>
      <c r="G80" s="50">
        <f t="shared" si="13"/>
        <v>0</v>
      </c>
      <c r="H80" s="50">
        <f t="shared" si="13"/>
        <v>0</v>
      </c>
      <c r="I80" s="50">
        <f t="shared" si="13"/>
        <v>0</v>
      </c>
      <c r="K80" s="48"/>
    </row>
    <row r="81" spans="1:9" x14ac:dyDescent="0.3">
      <c r="A81" s="79"/>
      <c r="B81" s="99" t="s">
        <v>107</v>
      </c>
      <c r="C81" s="96"/>
      <c r="D81" s="46" t="s">
        <v>5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</row>
    <row r="82" spans="1:9" ht="13.5" customHeight="1" x14ac:dyDescent="0.3">
      <c r="A82" s="80"/>
      <c r="B82" s="100"/>
      <c r="C82" s="97"/>
      <c r="D82" s="46" t="s">
        <v>19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</row>
    <row r="83" spans="1:9" ht="20.399999999999999" x14ac:dyDescent="0.3">
      <c r="A83" s="80"/>
      <c r="B83" s="100"/>
      <c r="C83" s="97"/>
      <c r="D83" s="46" t="s">
        <v>20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9" x14ac:dyDescent="0.3">
      <c r="A84" s="80"/>
      <c r="B84" s="100"/>
      <c r="C84" s="97"/>
      <c r="D84" s="46" t="s">
        <v>21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</row>
    <row r="85" spans="1:9" x14ac:dyDescent="0.3">
      <c r="A85" s="81"/>
      <c r="B85" s="101"/>
      <c r="C85" s="98"/>
      <c r="D85" s="46" t="s">
        <v>69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</row>
    <row r="86" spans="1:9" x14ac:dyDescent="0.3">
      <c r="A86" s="55"/>
      <c r="B86" s="56" t="s">
        <v>24</v>
      </c>
      <c r="C86" s="57"/>
      <c r="D86" s="58"/>
      <c r="E86" s="18">
        <v>0</v>
      </c>
      <c r="F86" s="18">
        <v>0</v>
      </c>
      <c r="G86" s="18">
        <v>0</v>
      </c>
      <c r="H86" s="18">
        <v>0</v>
      </c>
      <c r="I86" s="18">
        <v>0</v>
      </c>
    </row>
    <row r="87" spans="1:9" x14ac:dyDescent="0.3">
      <c r="A87" s="79"/>
      <c r="B87" s="102" t="s">
        <v>108</v>
      </c>
      <c r="C87" s="103"/>
      <c r="D87" s="51" t="s">
        <v>18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</row>
    <row r="88" spans="1:9" x14ac:dyDescent="0.3">
      <c r="A88" s="80"/>
      <c r="B88" s="102"/>
      <c r="C88" s="103"/>
      <c r="D88" s="51" t="s">
        <v>19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</row>
    <row r="89" spans="1:9" ht="20.399999999999999" x14ac:dyDescent="0.3">
      <c r="A89" s="80"/>
      <c r="B89" s="102"/>
      <c r="C89" s="103"/>
      <c r="D89" s="51" t="s">
        <v>20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</row>
    <row r="90" spans="1:9" x14ac:dyDescent="0.3">
      <c r="A90" s="80"/>
      <c r="B90" s="102"/>
      <c r="C90" s="103"/>
      <c r="D90" s="51" t="s">
        <v>21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</row>
    <row r="91" spans="1:9" ht="20.399999999999999" x14ac:dyDescent="0.3">
      <c r="A91" s="81"/>
      <c r="B91" s="102"/>
      <c r="C91" s="103"/>
      <c r="D91" s="51" t="s">
        <v>22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</row>
    <row r="92" spans="1:9" ht="15.75" customHeight="1" x14ac:dyDescent="0.3">
      <c r="A92" s="79"/>
      <c r="B92" s="93" t="s">
        <v>109</v>
      </c>
      <c r="C92" s="106"/>
      <c r="D92" s="51" t="s">
        <v>18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</row>
    <row r="93" spans="1:9" x14ac:dyDescent="0.3">
      <c r="A93" s="80"/>
      <c r="B93" s="94"/>
      <c r="C93" s="107"/>
      <c r="D93" s="51" t="s">
        <v>19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</row>
    <row r="94" spans="1:9" ht="20.399999999999999" x14ac:dyDescent="0.3">
      <c r="A94" s="80"/>
      <c r="B94" s="94"/>
      <c r="C94" s="107"/>
      <c r="D94" s="51" t="s">
        <v>20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</row>
    <row r="95" spans="1:9" x14ac:dyDescent="0.3">
      <c r="A95" s="80"/>
      <c r="B95" s="94"/>
      <c r="C95" s="107"/>
      <c r="D95" s="51" t="s">
        <v>21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</row>
    <row r="96" spans="1:9" ht="20.399999999999999" x14ac:dyDescent="0.3">
      <c r="A96" s="81"/>
      <c r="B96" s="95"/>
      <c r="C96" s="108"/>
      <c r="D96" s="51" t="s">
        <v>22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</row>
    <row r="97" spans="1:10" ht="16.5" customHeight="1" x14ac:dyDescent="0.3">
      <c r="A97" s="79"/>
      <c r="B97" s="93" t="s">
        <v>110</v>
      </c>
      <c r="C97" s="106"/>
      <c r="D97" s="51" t="s">
        <v>18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10" x14ac:dyDescent="0.3">
      <c r="A98" s="80"/>
      <c r="B98" s="94"/>
      <c r="C98" s="107"/>
      <c r="D98" s="51" t="s">
        <v>19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</row>
    <row r="99" spans="1:10" ht="20.399999999999999" x14ac:dyDescent="0.3">
      <c r="A99" s="80"/>
      <c r="B99" s="94"/>
      <c r="C99" s="107"/>
      <c r="D99" s="51" t="s">
        <v>20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</row>
    <row r="100" spans="1:10" ht="17.25" customHeight="1" x14ac:dyDescent="0.3">
      <c r="A100" s="80"/>
      <c r="B100" s="94"/>
      <c r="C100" s="107"/>
      <c r="D100" s="51" t="s">
        <v>21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</row>
    <row r="101" spans="1:10" ht="20.399999999999999" x14ac:dyDescent="0.3">
      <c r="A101" s="81"/>
      <c r="B101" s="95"/>
      <c r="C101" s="108"/>
      <c r="D101" s="51" t="s">
        <v>22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</row>
    <row r="102" spans="1:10" x14ac:dyDescent="0.3">
      <c r="A102" s="79"/>
      <c r="B102" s="93" t="s">
        <v>66</v>
      </c>
      <c r="C102" s="106"/>
      <c r="D102" s="51" t="s">
        <v>18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</row>
    <row r="103" spans="1:10" x14ac:dyDescent="0.3">
      <c r="A103" s="80"/>
      <c r="B103" s="94"/>
      <c r="C103" s="107"/>
      <c r="D103" s="51" t="s">
        <v>19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</row>
    <row r="104" spans="1:10" ht="20.399999999999999" x14ac:dyDescent="0.3">
      <c r="A104" s="80"/>
      <c r="B104" s="94"/>
      <c r="C104" s="107"/>
      <c r="D104" s="51" t="s">
        <v>20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</row>
    <row r="105" spans="1:10" ht="15" customHeight="1" x14ac:dyDescent="0.3">
      <c r="A105" s="80"/>
      <c r="B105" s="94"/>
      <c r="C105" s="107"/>
      <c r="D105" s="51" t="s">
        <v>21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</row>
    <row r="106" spans="1:10" ht="20.399999999999999" x14ac:dyDescent="0.3">
      <c r="A106" s="81"/>
      <c r="B106" s="95"/>
      <c r="C106" s="108"/>
      <c r="D106" s="51" t="s">
        <v>22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</row>
    <row r="107" spans="1:10" x14ac:dyDescent="0.3">
      <c r="A107" s="59"/>
      <c r="B107" s="38" t="s">
        <v>24</v>
      </c>
      <c r="C107" s="60"/>
      <c r="D107" s="51"/>
      <c r="E107" s="18"/>
      <c r="F107" s="18"/>
      <c r="G107" s="18"/>
      <c r="H107" s="18"/>
      <c r="I107" s="18"/>
    </row>
    <row r="108" spans="1:10" ht="15" customHeight="1" x14ac:dyDescent="0.3">
      <c r="A108" s="79"/>
      <c r="B108" s="93" t="s">
        <v>113</v>
      </c>
      <c r="C108" s="106"/>
      <c r="D108" s="51" t="s">
        <v>18</v>
      </c>
      <c r="E108" s="18">
        <f>SUM(F108:I108)</f>
        <v>30160786.219999999</v>
      </c>
      <c r="F108" s="18">
        <f>SUM(F109:F112)</f>
        <v>7098349.2199999997</v>
      </c>
      <c r="G108" s="18">
        <f t="shared" ref="G108:I108" si="15">SUM(G109:G112)</f>
        <v>7687479</v>
      </c>
      <c r="H108" s="18">
        <f t="shared" si="15"/>
        <v>7687479</v>
      </c>
      <c r="I108" s="18">
        <f t="shared" si="15"/>
        <v>7687479</v>
      </c>
      <c r="J108" s="48"/>
    </row>
    <row r="109" spans="1:10" x14ac:dyDescent="0.3">
      <c r="A109" s="80"/>
      <c r="B109" s="94"/>
      <c r="C109" s="107"/>
      <c r="D109" s="51" t="s">
        <v>19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48"/>
    </row>
    <row r="110" spans="1:10" ht="20.399999999999999" x14ac:dyDescent="0.3">
      <c r="A110" s="80"/>
      <c r="B110" s="94"/>
      <c r="C110" s="107"/>
      <c r="D110" s="51" t="s">
        <v>20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</row>
    <row r="111" spans="1:10" ht="15" customHeight="1" x14ac:dyDescent="0.3">
      <c r="A111" s="80"/>
      <c r="B111" s="94"/>
      <c r="C111" s="107"/>
      <c r="D111" s="51" t="s">
        <v>21</v>
      </c>
      <c r="E111" s="18">
        <f>SUM(F111:I111)</f>
        <v>30160786.219999999</v>
      </c>
      <c r="F111" s="18">
        <f>F11+241891.66</f>
        <v>7098349.2199999997</v>
      </c>
      <c r="G111" s="18">
        <f>6766350.66+921128.34</f>
        <v>7687479</v>
      </c>
      <c r="H111" s="18">
        <f>6766350.66+921128.34</f>
        <v>7687479</v>
      </c>
      <c r="I111" s="18">
        <f>6766350.66+921128.34</f>
        <v>7687479</v>
      </c>
    </row>
    <row r="112" spans="1:10" ht="20.399999999999999" x14ac:dyDescent="0.3">
      <c r="A112" s="81"/>
      <c r="B112" s="95"/>
      <c r="C112" s="108"/>
      <c r="D112" s="51" t="s">
        <v>22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</row>
    <row r="113" spans="1:14" x14ac:dyDescent="0.3">
      <c r="A113" s="79"/>
      <c r="B113" s="93" t="s">
        <v>114</v>
      </c>
      <c r="C113" s="106"/>
      <c r="D113" s="51" t="s">
        <v>18</v>
      </c>
      <c r="E113" s="18">
        <f>SUM(F113:I113)</f>
        <v>77256206.560000002</v>
      </c>
      <c r="F113" s="18">
        <f>SUM(F114:F117)</f>
        <v>32284498.239999998</v>
      </c>
      <c r="G113" s="18">
        <f t="shared" ref="G113:I113" si="16">SUM(G114:G117)</f>
        <v>22276224.16</v>
      </c>
      <c r="H113" s="18">
        <f t="shared" si="16"/>
        <v>22695484.16</v>
      </c>
      <c r="I113" s="18">
        <f t="shared" si="16"/>
        <v>0</v>
      </c>
      <c r="J113" s="48"/>
    </row>
    <row r="114" spans="1:14" x14ac:dyDescent="0.3">
      <c r="A114" s="80"/>
      <c r="B114" s="94"/>
      <c r="C114" s="107"/>
      <c r="D114" s="51" t="s">
        <v>19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</row>
    <row r="115" spans="1:14" ht="20.399999999999999" x14ac:dyDescent="0.3">
      <c r="A115" s="80"/>
      <c r="B115" s="94"/>
      <c r="C115" s="107"/>
      <c r="D115" s="51" t="s">
        <v>20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K115" s="52"/>
      <c r="M115" s="48"/>
      <c r="N115" s="48"/>
    </row>
    <row r="116" spans="1:14" ht="15.75" customHeight="1" x14ac:dyDescent="0.3">
      <c r="A116" s="80"/>
      <c r="B116" s="94"/>
      <c r="C116" s="107"/>
      <c r="D116" s="51" t="s">
        <v>21</v>
      </c>
      <c r="E116" s="18">
        <f>SUM(F116:I116)</f>
        <v>77256206.560000002</v>
      </c>
      <c r="F116" s="18">
        <f>F67-241891.66</f>
        <v>32284498.239999998</v>
      </c>
      <c r="G116" s="18">
        <f>23616612.5-1340388.34</f>
        <v>22276224.16</v>
      </c>
      <c r="H116" s="18">
        <f>23616612.5-921128.34</f>
        <v>22695484.16</v>
      </c>
      <c r="I116" s="18">
        <v>0</v>
      </c>
      <c r="K116" s="48"/>
      <c r="M116" s="48"/>
    </row>
    <row r="117" spans="1:14" ht="20.399999999999999" x14ac:dyDescent="0.3">
      <c r="A117" s="81"/>
      <c r="B117" s="95"/>
      <c r="C117" s="108"/>
      <c r="D117" s="51" t="s">
        <v>22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K117" s="48"/>
    </row>
    <row r="118" spans="1:14" x14ac:dyDescent="0.3">
      <c r="A118" s="79"/>
      <c r="B118" s="93" t="s">
        <v>115</v>
      </c>
      <c r="C118" s="106"/>
      <c r="D118" s="51" t="s">
        <v>18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M118" s="48"/>
    </row>
    <row r="119" spans="1:14" x14ac:dyDescent="0.3">
      <c r="A119" s="80"/>
      <c r="B119" s="94"/>
      <c r="C119" s="107"/>
      <c r="D119" s="51" t="s">
        <v>19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</row>
    <row r="120" spans="1:14" ht="20.399999999999999" x14ac:dyDescent="0.3">
      <c r="A120" s="80"/>
      <c r="B120" s="94"/>
      <c r="C120" s="107"/>
      <c r="D120" s="51" t="s">
        <v>20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</row>
    <row r="121" spans="1:14" ht="16.5" customHeight="1" x14ac:dyDescent="0.3">
      <c r="A121" s="80"/>
      <c r="B121" s="94"/>
      <c r="C121" s="107"/>
      <c r="D121" s="51" t="s">
        <v>21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</row>
    <row r="122" spans="1:14" ht="20.399999999999999" x14ac:dyDescent="0.3">
      <c r="A122" s="81"/>
      <c r="B122" s="95"/>
      <c r="C122" s="108"/>
      <c r="D122" s="51" t="s">
        <v>22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</row>
    <row r="123" spans="1:14" x14ac:dyDescent="0.3">
      <c r="A123" s="79"/>
      <c r="B123" s="93" t="s">
        <v>116</v>
      </c>
      <c r="C123" s="106"/>
      <c r="D123" s="51" t="s">
        <v>18</v>
      </c>
      <c r="E123" s="18">
        <f>SUM(F123:I123)</f>
        <v>19792043.787894733</v>
      </c>
      <c r="F123" s="18">
        <f>SUM(F124:F127)</f>
        <v>10987520.629999999</v>
      </c>
      <c r="G123" s="18">
        <f t="shared" ref="G123:I123" si="17">SUM(G124:G127)</f>
        <v>8804523.1578947362</v>
      </c>
      <c r="H123" s="18">
        <f t="shared" si="17"/>
        <v>0</v>
      </c>
      <c r="I123" s="18">
        <f t="shared" si="17"/>
        <v>0</v>
      </c>
    </row>
    <row r="124" spans="1:14" x14ac:dyDescent="0.3">
      <c r="A124" s="80"/>
      <c r="B124" s="94"/>
      <c r="C124" s="107"/>
      <c r="D124" s="51" t="s">
        <v>19</v>
      </c>
      <c r="E124" s="18">
        <f t="shared" ref="E124:E127" si="18">SUM(F124:I124)</f>
        <v>0</v>
      </c>
      <c r="F124" s="18">
        <v>0</v>
      </c>
      <c r="G124" s="18">
        <v>0</v>
      </c>
      <c r="H124" s="18">
        <v>0</v>
      </c>
      <c r="I124" s="18">
        <v>0</v>
      </c>
    </row>
    <row r="125" spans="1:14" ht="20.399999999999999" x14ac:dyDescent="0.3">
      <c r="A125" s="80"/>
      <c r="B125" s="94"/>
      <c r="C125" s="107"/>
      <c r="D125" s="51" t="s">
        <v>20</v>
      </c>
      <c r="E125" s="18">
        <f>SUM(F125:I125)</f>
        <v>16346960</v>
      </c>
      <c r="F125" s="18">
        <f>F34</f>
        <v>7961700</v>
      </c>
      <c r="G125" s="18">
        <v>8385260</v>
      </c>
      <c r="H125" s="18">
        <v>0</v>
      </c>
      <c r="I125" s="18">
        <v>0</v>
      </c>
    </row>
    <row r="126" spans="1:14" ht="15.75" customHeight="1" x14ac:dyDescent="0.3">
      <c r="A126" s="80"/>
      <c r="B126" s="94"/>
      <c r="C126" s="107"/>
      <c r="D126" s="51" t="s">
        <v>21</v>
      </c>
      <c r="E126" s="18">
        <f t="shared" si="18"/>
        <v>3445083.787894737</v>
      </c>
      <c r="F126" s="18">
        <f>F40+F35+F30</f>
        <v>3025820.63</v>
      </c>
      <c r="G126" s="18">
        <f>G45</f>
        <v>419263.15789473685</v>
      </c>
      <c r="H126" s="18">
        <v>0</v>
      </c>
      <c r="I126" s="18">
        <v>0</v>
      </c>
    </row>
    <row r="127" spans="1:14" ht="20.399999999999999" x14ac:dyDescent="0.3">
      <c r="A127" s="81"/>
      <c r="B127" s="95"/>
      <c r="C127" s="108"/>
      <c r="D127" s="51" t="s">
        <v>22</v>
      </c>
      <c r="E127" s="18">
        <f t="shared" si="18"/>
        <v>0</v>
      </c>
      <c r="F127" s="18">
        <v>0</v>
      </c>
      <c r="G127" s="18">
        <v>0</v>
      </c>
      <c r="H127" s="18">
        <v>0</v>
      </c>
      <c r="I127" s="18">
        <v>0</v>
      </c>
    </row>
  </sheetData>
  <mergeCells count="78">
    <mergeCell ref="A113:A117"/>
    <mergeCell ref="B113:B117"/>
    <mergeCell ref="C123:C127"/>
    <mergeCell ref="A123:A127"/>
    <mergeCell ref="B123:B127"/>
    <mergeCell ref="C118:C122"/>
    <mergeCell ref="C113:C117"/>
    <mergeCell ref="A118:A122"/>
    <mergeCell ref="B118:B122"/>
    <mergeCell ref="C52:C56"/>
    <mergeCell ref="A51:I51"/>
    <mergeCell ref="C108:C112"/>
    <mergeCell ref="A108:A112"/>
    <mergeCell ref="B108:B112"/>
    <mergeCell ref="B102:B106"/>
    <mergeCell ref="A92:A96"/>
    <mergeCell ref="C102:C106"/>
    <mergeCell ref="C97:C101"/>
    <mergeCell ref="C92:C96"/>
    <mergeCell ref="B97:B101"/>
    <mergeCell ref="A97:A101"/>
    <mergeCell ref="C77:C80"/>
    <mergeCell ref="C58:C61"/>
    <mergeCell ref="C67:C71"/>
    <mergeCell ref="C72:C76"/>
    <mergeCell ref="C62:C66"/>
    <mergeCell ref="C81:C85"/>
    <mergeCell ref="B87:B91"/>
    <mergeCell ref="C87:C91"/>
    <mergeCell ref="A87:A91"/>
    <mergeCell ref="A67:A71"/>
    <mergeCell ref="B67:B71"/>
    <mergeCell ref="A77:B80"/>
    <mergeCell ref="B42:B46"/>
    <mergeCell ref="A42:A46"/>
    <mergeCell ref="B92:B96"/>
    <mergeCell ref="B72:B76"/>
    <mergeCell ref="A72:A76"/>
    <mergeCell ref="B81:B85"/>
    <mergeCell ref="A81:A85"/>
    <mergeCell ref="A62:A66"/>
    <mergeCell ref="B62:B66"/>
    <mergeCell ref="A52:A56"/>
    <mergeCell ref="B52:B56"/>
    <mergeCell ref="A58:A61"/>
    <mergeCell ref="B58:B61"/>
    <mergeCell ref="C42:C46"/>
    <mergeCell ref="A102:A106"/>
    <mergeCell ref="E7:I7"/>
    <mergeCell ref="A10:I10"/>
    <mergeCell ref="A26:I26"/>
    <mergeCell ref="A7:A8"/>
    <mergeCell ref="B7:B8"/>
    <mergeCell ref="C7:C8"/>
    <mergeCell ref="D7:D8"/>
    <mergeCell ref="A11:A15"/>
    <mergeCell ref="B11:B15"/>
    <mergeCell ref="C11:C15"/>
    <mergeCell ref="A16:A20"/>
    <mergeCell ref="B16:B20"/>
    <mergeCell ref="C16:C20"/>
    <mergeCell ref="B21:B25"/>
    <mergeCell ref="H4:I4"/>
    <mergeCell ref="A6:I6"/>
    <mergeCell ref="C21:C25"/>
    <mergeCell ref="A21:A25"/>
    <mergeCell ref="B47:B50"/>
    <mergeCell ref="A47:A50"/>
    <mergeCell ref="C47:C50"/>
    <mergeCell ref="A27:A31"/>
    <mergeCell ref="B27:B31"/>
    <mergeCell ref="C27:C31"/>
    <mergeCell ref="A32:A36"/>
    <mergeCell ref="B32:B36"/>
    <mergeCell ref="C32:C36"/>
    <mergeCell ref="A37:A41"/>
    <mergeCell ref="B37:B41"/>
    <mergeCell ref="C37:C41"/>
  </mergeCells>
  <printOptions horizontalCentered="1"/>
  <pageMargins left="0.31496062992125984" right="0.31496062992125984" top="0.59055118110236227" bottom="0.39370078740157483" header="0" footer="0"/>
  <pageSetup paperSize="9" scale="88" firstPageNumber="5" fitToHeight="0" orientation="landscape" useFirstPageNumber="1" r:id="rId1"/>
  <headerFooter>
    <oddHeader>&amp;C&amp;"Times New Roman,обычный"&amp;12&amp;P</oddHeader>
    <evenHeader>&amp;C
5</evenHeader>
  </headerFooter>
  <rowBreaks count="3" manualBreakCount="3">
    <brk id="36" max="8" man="1"/>
    <brk id="71" max="8" man="1"/>
    <brk id="10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28" zoomScale="85" zoomScaleNormal="85" workbookViewId="0">
      <selection activeCell="I29" sqref="I29"/>
    </sheetView>
  </sheetViews>
  <sheetFormatPr defaultRowHeight="14.4" x14ac:dyDescent="0.3"/>
  <cols>
    <col min="2" max="2" width="19.33203125" customWidth="1"/>
    <col min="3" max="3" width="15.88671875" customWidth="1"/>
    <col min="4" max="4" width="11.33203125" customWidth="1"/>
    <col min="7" max="7" width="25.109375" customWidth="1"/>
  </cols>
  <sheetData>
    <row r="1" spans="1:20" s="6" customFormat="1" ht="15.6" x14ac:dyDescent="0.3">
      <c r="S1" s="64" t="s">
        <v>42</v>
      </c>
      <c r="T1" s="64"/>
    </row>
    <row r="2" spans="1:20" s="6" customFormat="1" ht="15.75" x14ac:dyDescent="0.25"/>
    <row r="3" spans="1:20" s="6" customFormat="1" ht="45.75" customHeight="1" x14ac:dyDescent="0.3">
      <c r="A3" s="133" t="s">
        <v>92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6" customFormat="1" ht="60" customHeight="1" x14ac:dyDescent="0.3">
      <c r="A4" s="136" t="s">
        <v>25</v>
      </c>
      <c r="B4" s="137" t="s">
        <v>26</v>
      </c>
      <c r="C4" s="137" t="s">
        <v>27</v>
      </c>
      <c r="D4" s="137" t="s">
        <v>28</v>
      </c>
      <c r="E4" s="137" t="s">
        <v>29</v>
      </c>
      <c r="F4" s="137" t="s">
        <v>30</v>
      </c>
      <c r="G4" s="137" t="s">
        <v>4</v>
      </c>
      <c r="H4" s="136" t="s">
        <v>31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</row>
    <row r="5" spans="1:20" s="6" customFormat="1" ht="15.6" x14ac:dyDescent="0.3">
      <c r="A5" s="136"/>
      <c r="B5" s="137"/>
      <c r="C5" s="137"/>
      <c r="D5" s="137"/>
      <c r="E5" s="137"/>
      <c r="F5" s="137"/>
      <c r="G5" s="137"/>
      <c r="H5" s="3" t="s">
        <v>18</v>
      </c>
      <c r="I5" s="1" t="s">
        <v>7</v>
      </c>
      <c r="J5" s="1" t="s">
        <v>8</v>
      </c>
      <c r="K5" s="1" t="s">
        <v>9</v>
      </c>
      <c r="L5" s="1" t="s">
        <v>8</v>
      </c>
      <c r="M5" s="1" t="s">
        <v>10</v>
      </c>
      <c r="N5" s="1" t="s">
        <v>11</v>
      </c>
      <c r="O5" s="1" t="s">
        <v>12</v>
      </c>
      <c r="P5" s="1" t="s">
        <v>13</v>
      </c>
      <c r="Q5" s="1" t="s">
        <v>14</v>
      </c>
      <c r="R5" s="1" t="s">
        <v>15</v>
      </c>
      <c r="S5" s="1" t="s">
        <v>16</v>
      </c>
      <c r="T5" s="1" t="s">
        <v>17</v>
      </c>
    </row>
    <row r="6" spans="1:20" s="6" customFormat="1" ht="23.25" customHeigh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</row>
    <row r="7" spans="1:20" s="6" customFormat="1" ht="47.25" customHeight="1" x14ac:dyDescent="0.3">
      <c r="A7" s="134" t="s">
        <v>111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</row>
    <row r="8" spans="1:20" s="6" customFormat="1" ht="33.75" customHeight="1" x14ac:dyDescent="0.3">
      <c r="A8" s="113">
        <v>1</v>
      </c>
      <c r="B8" s="113" t="s">
        <v>32</v>
      </c>
      <c r="C8" s="135" t="s">
        <v>104</v>
      </c>
      <c r="D8" s="113" t="s">
        <v>94</v>
      </c>
      <c r="E8" s="113" t="s">
        <v>94</v>
      </c>
      <c r="F8" s="113" t="s">
        <v>94</v>
      </c>
      <c r="G8" s="8" t="s">
        <v>18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</row>
    <row r="9" spans="1:20" s="6" customFormat="1" ht="33.75" customHeight="1" x14ac:dyDescent="0.3">
      <c r="A9" s="113"/>
      <c r="B9" s="113"/>
      <c r="C9" s="135"/>
      <c r="D9" s="113"/>
      <c r="E9" s="113"/>
      <c r="F9" s="113"/>
      <c r="G9" s="4" t="s">
        <v>19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</row>
    <row r="10" spans="1:20" s="6" customFormat="1" ht="33.75" customHeight="1" x14ac:dyDescent="0.3">
      <c r="A10" s="113"/>
      <c r="B10" s="113"/>
      <c r="C10" s="135"/>
      <c r="D10" s="113"/>
      <c r="E10" s="113"/>
      <c r="F10" s="113"/>
      <c r="G10" s="4" t="s">
        <v>20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</row>
    <row r="11" spans="1:20" s="6" customFormat="1" ht="33.75" customHeight="1" x14ac:dyDescent="0.3">
      <c r="A11" s="113"/>
      <c r="B11" s="113"/>
      <c r="C11" s="135"/>
      <c r="D11" s="113"/>
      <c r="E11" s="113"/>
      <c r="F11" s="113"/>
      <c r="G11" s="4" t="s">
        <v>21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94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</row>
    <row r="12" spans="1:20" s="6" customFormat="1" ht="33.75" customHeight="1" x14ac:dyDescent="0.3">
      <c r="A12" s="113"/>
      <c r="B12" s="113"/>
      <c r="C12" s="135"/>
      <c r="D12" s="113"/>
      <c r="E12" s="113"/>
      <c r="F12" s="113"/>
      <c r="G12" s="4" t="s">
        <v>22</v>
      </c>
      <c r="H12" s="3" t="s">
        <v>94</v>
      </c>
      <c r="I12" s="3" t="s">
        <v>94</v>
      </c>
      <c r="J12" s="3" t="s">
        <v>94</v>
      </c>
      <c r="K12" s="3" t="s">
        <v>94</v>
      </c>
      <c r="L12" s="3" t="s">
        <v>94</v>
      </c>
      <c r="M12" s="3" t="s">
        <v>94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</row>
    <row r="13" spans="1:20" s="6" customFormat="1" ht="33.75" customHeight="1" x14ac:dyDescent="0.3">
      <c r="A13" s="113"/>
      <c r="B13" s="124" t="s">
        <v>33</v>
      </c>
      <c r="C13" s="125"/>
      <c r="D13" s="125"/>
      <c r="E13" s="126"/>
      <c r="F13" s="113"/>
      <c r="G13" s="8" t="s">
        <v>18</v>
      </c>
      <c r="H13" s="3" t="s">
        <v>94</v>
      </c>
      <c r="I13" s="3" t="s">
        <v>94</v>
      </c>
      <c r="J13" s="3" t="s">
        <v>94</v>
      </c>
      <c r="K13" s="3" t="s">
        <v>94</v>
      </c>
      <c r="L13" s="3" t="s">
        <v>94</v>
      </c>
      <c r="M13" s="3" t="s">
        <v>94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</row>
    <row r="14" spans="1:20" s="6" customFormat="1" ht="33.75" customHeight="1" x14ac:dyDescent="0.3">
      <c r="A14" s="113"/>
      <c r="B14" s="127"/>
      <c r="C14" s="128"/>
      <c r="D14" s="128"/>
      <c r="E14" s="129"/>
      <c r="F14" s="113"/>
      <c r="G14" s="4" t="s">
        <v>19</v>
      </c>
      <c r="H14" s="3" t="s">
        <v>94</v>
      </c>
      <c r="I14" s="3" t="s">
        <v>94</v>
      </c>
      <c r="J14" s="3" t="s">
        <v>94</v>
      </c>
      <c r="K14" s="3" t="s">
        <v>94</v>
      </c>
      <c r="L14" s="3" t="s">
        <v>94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</row>
    <row r="15" spans="1:20" s="6" customFormat="1" ht="33.75" customHeight="1" x14ac:dyDescent="0.3">
      <c r="A15" s="113"/>
      <c r="B15" s="127"/>
      <c r="C15" s="128"/>
      <c r="D15" s="128"/>
      <c r="E15" s="129"/>
      <c r="F15" s="113"/>
      <c r="G15" s="4" t="s">
        <v>20</v>
      </c>
      <c r="H15" s="3" t="s">
        <v>94</v>
      </c>
      <c r="I15" s="3" t="s">
        <v>94</v>
      </c>
      <c r="J15" s="3" t="s">
        <v>94</v>
      </c>
      <c r="K15" s="3" t="s">
        <v>94</v>
      </c>
      <c r="L15" s="3" t="s">
        <v>94</v>
      </c>
      <c r="M15" s="3" t="s">
        <v>94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</row>
    <row r="16" spans="1:20" s="6" customFormat="1" ht="33.75" customHeight="1" x14ac:dyDescent="0.3">
      <c r="A16" s="113"/>
      <c r="B16" s="127"/>
      <c r="C16" s="128"/>
      <c r="D16" s="128"/>
      <c r="E16" s="129"/>
      <c r="F16" s="113"/>
      <c r="G16" s="4" t="s">
        <v>21</v>
      </c>
      <c r="H16" s="3" t="s">
        <v>94</v>
      </c>
      <c r="I16" s="3" t="s">
        <v>94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</row>
    <row r="17" spans="1:20" s="6" customFormat="1" ht="33.75" customHeight="1" x14ac:dyDescent="0.3">
      <c r="A17" s="113"/>
      <c r="B17" s="130"/>
      <c r="C17" s="131"/>
      <c r="D17" s="131"/>
      <c r="E17" s="132"/>
      <c r="F17" s="113"/>
      <c r="G17" s="4" t="s">
        <v>22</v>
      </c>
      <c r="H17" s="3" t="s">
        <v>94</v>
      </c>
      <c r="I17" s="3" t="s">
        <v>94</v>
      </c>
      <c r="J17" s="3" t="s">
        <v>94</v>
      </c>
      <c r="K17" s="3" t="s">
        <v>94</v>
      </c>
      <c r="L17" s="3" t="s">
        <v>94</v>
      </c>
      <c r="M17" s="3" t="s">
        <v>94</v>
      </c>
      <c r="N17" s="3" t="s">
        <v>94</v>
      </c>
      <c r="O17" s="3" t="s">
        <v>94</v>
      </c>
      <c r="P17" s="3" t="s">
        <v>94</v>
      </c>
      <c r="Q17" s="3" t="s">
        <v>94</v>
      </c>
      <c r="R17" s="3" t="s">
        <v>94</v>
      </c>
      <c r="S17" s="3" t="s">
        <v>94</v>
      </c>
      <c r="T17" s="3" t="s">
        <v>94</v>
      </c>
    </row>
    <row r="18" spans="1:20" s="6" customFormat="1" ht="33.75" customHeight="1" x14ac:dyDescent="0.3">
      <c r="A18" s="124" t="s">
        <v>34</v>
      </c>
      <c r="B18" s="125"/>
      <c r="C18" s="125"/>
      <c r="D18" s="125"/>
      <c r="E18" s="126"/>
      <c r="F18" s="113"/>
      <c r="G18" s="8" t="s">
        <v>18</v>
      </c>
      <c r="H18" s="3" t="s">
        <v>94</v>
      </c>
      <c r="I18" s="3" t="s">
        <v>94</v>
      </c>
      <c r="J18" s="3" t="s">
        <v>94</v>
      </c>
      <c r="K18" s="3" t="s">
        <v>94</v>
      </c>
      <c r="L18" s="3" t="s">
        <v>94</v>
      </c>
      <c r="M18" s="3" t="s">
        <v>94</v>
      </c>
      <c r="N18" s="3" t="s">
        <v>94</v>
      </c>
      <c r="O18" s="3" t="s">
        <v>94</v>
      </c>
      <c r="P18" s="3" t="s">
        <v>94</v>
      </c>
      <c r="Q18" s="3" t="s">
        <v>94</v>
      </c>
      <c r="R18" s="3" t="s">
        <v>94</v>
      </c>
      <c r="S18" s="3" t="s">
        <v>94</v>
      </c>
      <c r="T18" s="3" t="s">
        <v>94</v>
      </c>
    </row>
    <row r="19" spans="1:20" s="6" customFormat="1" ht="33.75" customHeight="1" x14ac:dyDescent="0.3">
      <c r="A19" s="127"/>
      <c r="B19" s="128"/>
      <c r="C19" s="128"/>
      <c r="D19" s="128"/>
      <c r="E19" s="129"/>
      <c r="F19" s="113"/>
      <c r="G19" s="4" t="s">
        <v>19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</row>
    <row r="20" spans="1:20" s="6" customFormat="1" ht="33.75" customHeight="1" x14ac:dyDescent="0.3">
      <c r="A20" s="127"/>
      <c r="B20" s="128"/>
      <c r="C20" s="128"/>
      <c r="D20" s="128"/>
      <c r="E20" s="129"/>
      <c r="F20" s="113"/>
      <c r="G20" s="4" t="s">
        <v>20</v>
      </c>
      <c r="H20" s="3" t="s">
        <v>94</v>
      </c>
      <c r="I20" s="3" t="s">
        <v>94</v>
      </c>
      <c r="J20" s="3" t="s">
        <v>94</v>
      </c>
      <c r="K20" s="3" t="s">
        <v>94</v>
      </c>
      <c r="L20" s="3" t="s">
        <v>94</v>
      </c>
      <c r="M20" s="3" t="s">
        <v>94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</row>
    <row r="21" spans="1:20" s="6" customFormat="1" ht="33.75" customHeight="1" x14ac:dyDescent="0.3">
      <c r="A21" s="127"/>
      <c r="B21" s="128"/>
      <c r="C21" s="128"/>
      <c r="D21" s="128"/>
      <c r="E21" s="129"/>
      <c r="F21" s="113"/>
      <c r="G21" s="4" t="s">
        <v>21</v>
      </c>
      <c r="H21" s="3" t="s">
        <v>94</v>
      </c>
      <c r="I21" s="3" t="s">
        <v>94</v>
      </c>
      <c r="J21" s="3" t="s">
        <v>94</v>
      </c>
      <c r="K21" s="3" t="s">
        <v>94</v>
      </c>
      <c r="L21" s="3" t="s">
        <v>94</v>
      </c>
      <c r="M21" s="3" t="s">
        <v>94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</row>
    <row r="22" spans="1:20" s="6" customFormat="1" ht="33.75" customHeight="1" x14ac:dyDescent="0.3">
      <c r="A22" s="130"/>
      <c r="B22" s="131"/>
      <c r="C22" s="131"/>
      <c r="D22" s="131"/>
      <c r="E22" s="132"/>
      <c r="F22" s="113"/>
      <c r="G22" s="4" t="s">
        <v>22</v>
      </c>
      <c r="H22" s="3" t="s">
        <v>94</v>
      </c>
      <c r="I22" s="3" t="s">
        <v>94</v>
      </c>
      <c r="J22" s="3" t="s">
        <v>94</v>
      </c>
      <c r="K22" s="3" t="s">
        <v>94</v>
      </c>
      <c r="L22" s="3" t="s">
        <v>94</v>
      </c>
      <c r="M22" s="3" t="s">
        <v>94</v>
      </c>
      <c r="N22" s="3" t="s">
        <v>94</v>
      </c>
      <c r="O22" s="3" t="s">
        <v>94</v>
      </c>
      <c r="P22" s="3" t="s">
        <v>94</v>
      </c>
      <c r="Q22" s="3" t="s">
        <v>94</v>
      </c>
      <c r="R22" s="3" t="s">
        <v>94</v>
      </c>
      <c r="S22" s="3" t="s">
        <v>94</v>
      </c>
      <c r="T22" s="3" t="s">
        <v>94</v>
      </c>
    </row>
    <row r="23" spans="1:20" s="6" customFormat="1" ht="19.5" customHeight="1" x14ac:dyDescent="0.3">
      <c r="A23" s="114" t="s">
        <v>112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6" customFormat="1" ht="33.75" customHeight="1" x14ac:dyDescent="0.3">
      <c r="A24" s="113">
        <v>1</v>
      </c>
      <c r="B24" s="113" t="s">
        <v>35</v>
      </c>
      <c r="C24" s="113" t="s">
        <v>94</v>
      </c>
      <c r="D24" s="113" t="s">
        <v>94</v>
      </c>
      <c r="E24" s="113" t="s">
        <v>94</v>
      </c>
      <c r="F24" s="113" t="s">
        <v>94</v>
      </c>
      <c r="G24" s="8" t="s">
        <v>18</v>
      </c>
      <c r="H24" s="3" t="s">
        <v>94</v>
      </c>
      <c r="I24" s="3" t="s">
        <v>94</v>
      </c>
      <c r="J24" s="3" t="s">
        <v>94</v>
      </c>
      <c r="K24" s="3" t="s">
        <v>94</v>
      </c>
      <c r="L24" s="3" t="s">
        <v>94</v>
      </c>
      <c r="M24" s="3" t="s">
        <v>94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</row>
    <row r="25" spans="1:20" s="6" customFormat="1" ht="33.75" customHeight="1" x14ac:dyDescent="0.3">
      <c r="A25" s="113"/>
      <c r="B25" s="113"/>
      <c r="C25" s="113"/>
      <c r="D25" s="113"/>
      <c r="E25" s="113"/>
      <c r="F25" s="113"/>
      <c r="G25" s="4" t="s">
        <v>19</v>
      </c>
      <c r="H25" s="3" t="s">
        <v>94</v>
      </c>
      <c r="I25" s="3" t="s">
        <v>94</v>
      </c>
      <c r="J25" s="3" t="s">
        <v>94</v>
      </c>
      <c r="K25" s="3" t="s">
        <v>94</v>
      </c>
      <c r="L25" s="3" t="s">
        <v>94</v>
      </c>
      <c r="M25" s="3" t="s">
        <v>94</v>
      </c>
      <c r="N25" s="3" t="s">
        <v>94</v>
      </c>
      <c r="O25" s="3" t="s">
        <v>94</v>
      </c>
      <c r="P25" s="3" t="s">
        <v>94</v>
      </c>
      <c r="Q25" s="3" t="s">
        <v>94</v>
      </c>
      <c r="R25" s="3" t="s">
        <v>94</v>
      </c>
      <c r="S25" s="3" t="s">
        <v>94</v>
      </c>
      <c r="T25" s="3" t="s">
        <v>94</v>
      </c>
    </row>
    <row r="26" spans="1:20" s="6" customFormat="1" ht="33.75" customHeight="1" x14ac:dyDescent="0.3">
      <c r="A26" s="113"/>
      <c r="B26" s="113"/>
      <c r="C26" s="113"/>
      <c r="D26" s="113"/>
      <c r="E26" s="113"/>
      <c r="F26" s="113"/>
      <c r="G26" s="4" t="s">
        <v>20</v>
      </c>
      <c r="H26" s="3" t="s">
        <v>94</v>
      </c>
      <c r="I26" s="3" t="s">
        <v>94</v>
      </c>
      <c r="J26" s="3" t="s">
        <v>94</v>
      </c>
      <c r="K26" s="3" t="s">
        <v>94</v>
      </c>
      <c r="L26" s="3" t="s">
        <v>94</v>
      </c>
      <c r="M26" s="3" t="s">
        <v>94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</row>
    <row r="27" spans="1:20" s="6" customFormat="1" ht="33.75" customHeight="1" x14ac:dyDescent="0.3">
      <c r="A27" s="113"/>
      <c r="B27" s="113"/>
      <c r="C27" s="113"/>
      <c r="D27" s="113"/>
      <c r="E27" s="113"/>
      <c r="F27" s="113"/>
      <c r="G27" s="4" t="s">
        <v>21</v>
      </c>
      <c r="H27" s="3" t="s">
        <v>94</v>
      </c>
      <c r="I27" s="3" t="s">
        <v>94</v>
      </c>
      <c r="J27" s="3" t="s">
        <v>94</v>
      </c>
      <c r="K27" s="3" t="s">
        <v>94</v>
      </c>
      <c r="L27" s="3" t="s">
        <v>94</v>
      </c>
      <c r="M27" s="3" t="s">
        <v>94</v>
      </c>
      <c r="N27" s="3" t="s">
        <v>94</v>
      </c>
      <c r="O27" s="3" t="s">
        <v>94</v>
      </c>
      <c r="P27" s="3" t="s">
        <v>94</v>
      </c>
      <c r="Q27" s="3" t="s">
        <v>94</v>
      </c>
      <c r="R27" s="3" t="s">
        <v>94</v>
      </c>
      <c r="S27" s="3" t="s">
        <v>94</v>
      </c>
      <c r="T27" s="3" t="s">
        <v>94</v>
      </c>
    </row>
    <row r="28" spans="1:20" s="6" customFormat="1" ht="33.75" customHeight="1" x14ac:dyDescent="0.3">
      <c r="A28" s="113"/>
      <c r="B28" s="113"/>
      <c r="C28" s="113"/>
      <c r="D28" s="113"/>
      <c r="E28" s="113"/>
      <c r="F28" s="113"/>
      <c r="G28" s="4" t="s">
        <v>22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</row>
    <row r="29" spans="1:20" s="6" customFormat="1" ht="33.75" customHeight="1" x14ac:dyDescent="0.3">
      <c r="A29" s="113"/>
      <c r="B29" s="113"/>
      <c r="C29" s="113" t="s">
        <v>94</v>
      </c>
      <c r="D29" s="113" t="s">
        <v>94</v>
      </c>
      <c r="E29" s="113" t="s">
        <v>94</v>
      </c>
      <c r="F29" s="113" t="s">
        <v>94</v>
      </c>
      <c r="G29" s="8" t="s">
        <v>18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</row>
    <row r="30" spans="1:20" s="6" customFormat="1" ht="33.75" customHeight="1" x14ac:dyDescent="0.3">
      <c r="A30" s="113"/>
      <c r="B30" s="113"/>
      <c r="C30" s="113"/>
      <c r="D30" s="113"/>
      <c r="E30" s="113"/>
      <c r="F30" s="113"/>
      <c r="G30" s="4" t="s">
        <v>19</v>
      </c>
      <c r="H30" s="3" t="s">
        <v>94</v>
      </c>
      <c r="I30" s="3" t="s">
        <v>94</v>
      </c>
      <c r="J30" s="3" t="s">
        <v>94</v>
      </c>
      <c r="K30" s="3" t="s">
        <v>94</v>
      </c>
      <c r="L30" s="3" t="s">
        <v>94</v>
      </c>
      <c r="M30" s="3" t="s">
        <v>94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</row>
    <row r="31" spans="1:20" s="6" customFormat="1" ht="33.75" customHeight="1" x14ac:dyDescent="0.3">
      <c r="A31" s="113"/>
      <c r="B31" s="113"/>
      <c r="C31" s="113"/>
      <c r="D31" s="113"/>
      <c r="E31" s="113"/>
      <c r="F31" s="113"/>
      <c r="G31" s="4" t="s">
        <v>20</v>
      </c>
      <c r="H31" s="3" t="s">
        <v>94</v>
      </c>
      <c r="I31" s="3" t="s">
        <v>94</v>
      </c>
      <c r="J31" s="3" t="s">
        <v>94</v>
      </c>
      <c r="K31" s="3" t="s">
        <v>94</v>
      </c>
      <c r="L31" s="3" t="s">
        <v>94</v>
      </c>
      <c r="M31" s="3" t="s">
        <v>94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</row>
    <row r="32" spans="1:20" s="6" customFormat="1" ht="33.75" customHeight="1" x14ac:dyDescent="0.3">
      <c r="A32" s="113"/>
      <c r="B32" s="113"/>
      <c r="C32" s="113"/>
      <c r="D32" s="113"/>
      <c r="E32" s="113"/>
      <c r="F32" s="113"/>
      <c r="G32" s="4" t="s">
        <v>21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</row>
    <row r="33" spans="1:20" s="6" customFormat="1" ht="33.75" customHeight="1" x14ac:dyDescent="0.3">
      <c r="A33" s="113"/>
      <c r="B33" s="113"/>
      <c r="C33" s="113"/>
      <c r="D33" s="113"/>
      <c r="E33" s="113"/>
      <c r="F33" s="113"/>
      <c r="G33" s="4" t="s">
        <v>22</v>
      </c>
      <c r="H33" s="3" t="s">
        <v>94</v>
      </c>
      <c r="I33" s="3" t="s">
        <v>94</v>
      </c>
      <c r="J33" s="3" t="s">
        <v>94</v>
      </c>
      <c r="K33" s="3" t="s">
        <v>94</v>
      </c>
      <c r="L33" s="3" t="s">
        <v>94</v>
      </c>
      <c r="M33" s="3" t="s">
        <v>94</v>
      </c>
      <c r="N33" s="3" t="s">
        <v>94</v>
      </c>
      <c r="O33" s="3" t="s">
        <v>94</v>
      </c>
      <c r="P33" s="3" t="s">
        <v>94</v>
      </c>
      <c r="Q33" s="3" t="s">
        <v>94</v>
      </c>
      <c r="R33" s="3" t="s">
        <v>94</v>
      </c>
      <c r="S33" s="3" t="s">
        <v>94</v>
      </c>
      <c r="T33" s="3" t="s">
        <v>94</v>
      </c>
    </row>
    <row r="34" spans="1:20" s="6" customFormat="1" ht="33.75" customHeight="1" x14ac:dyDescent="0.3">
      <c r="A34" s="113"/>
      <c r="B34" s="113"/>
      <c r="C34" s="115" t="s">
        <v>36</v>
      </c>
      <c r="D34" s="116"/>
      <c r="E34" s="116"/>
      <c r="F34" s="117"/>
      <c r="G34" s="8" t="s">
        <v>18</v>
      </c>
      <c r="H34" s="3" t="s">
        <v>94</v>
      </c>
      <c r="I34" s="3" t="s">
        <v>94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</row>
    <row r="35" spans="1:20" s="6" customFormat="1" ht="33.75" customHeight="1" x14ac:dyDescent="0.3">
      <c r="A35" s="113"/>
      <c r="B35" s="113"/>
      <c r="C35" s="118"/>
      <c r="D35" s="119"/>
      <c r="E35" s="119"/>
      <c r="F35" s="120"/>
      <c r="G35" s="4" t="s">
        <v>19</v>
      </c>
      <c r="H35" s="3" t="s">
        <v>94</v>
      </c>
      <c r="I35" s="3" t="s">
        <v>94</v>
      </c>
      <c r="J35" s="3" t="s">
        <v>94</v>
      </c>
      <c r="K35" s="3" t="s">
        <v>94</v>
      </c>
      <c r="L35" s="3" t="s">
        <v>94</v>
      </c>
      <c r="M35" s="3" t="s">
        <v>94</v>
      </c>
      <c r="N35" s="3" t="s">
        <v>94</v>
      </c>
      <c r="O35" s="3" t="s">
        <v>94</v>
      </c>
      <c r="P35" s="3" t="s">
        <v>94</v>
      </c>
      <c r="Q35" s="3" t="s">
        <v>94</v>
      </c>
      <c r="R35" s="3" t="s">
        <v>94</v>
      </c>
      <c r="S35" s="3" t="s">
        <v>94</v>
      </c>
      <c r="T35" s="3" t="s">
        <v>94</v>
      </c>
    </row>
    <row r="36" spans="1:20" s="6" customFormat="1" ht="33.75" customHeight="1" x14ac:dyDescent="0.3">
      <c r="A36" s="113"/>
      <c r="B36" s="113"/>
      <c r="C36" s="118"/>
      <c r="D36" s="119"/>
      <c r="E36" s="119"/>
      <c r="F36" s="120"/>
      <c r="G36" s="4" t="s">
        <v>20</v>
      </c>
      <c r="H36" s="3" t="s">
        <v>94</v>
      </c>
      <c r="I36" s="3" t="s">
        <v>94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</row>
    <row r="37" spans="1:20" s="6" customFormat="1" ht="33.75" customHeight="1" x14ac:dyDescent="0.3">
      <c r="A37" s="113"/>
      <c r="B37" s="113"/>
      <c r="C37" s="118"/>
      <c r="D37" s="119"/>
      <c r="E37" s="119"/>
      <c r="F37" s="120"/>
      <c r="G37" s="4" t="s">
        <v>21</v>
      </c>
      <c r="H37" s="3" t="s">
        <v>94</v>
      </c>
      <c r="I37" s="3" t="s">
        <v>94</v>
      </c>
      <c r="J37" s="3" t="s">
        <v>94</v>
      </c>
      <c r="K37" s="3" t="s">
        <v>94</v>
      </c>
      <c r="L37" s="3" t="s">
        <v>94</v>
      </c>
      <c r="M37" s="3" t="s">
        <v>94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</row>
    <row r="38" spans="1:20" s="6" customFormat="1" ht="33.75" customHeight="1" x14ac:dyDescent="0.3">
      <c r="A38" s="113"/>
      <c r="B38" s="113"/>
      <c r="C38" s="121"/>
      <c r="D38" s="122"/>
      <c r="E38" s="122"/>
      <c r="F38" s="123"/>
      <c r="G38" s="4" t="s">
        <v>22</v>
      </c>
      <c r="H38" s="3" t="s">
        <v>94</v>
      </c>
      <c r="I38" s="3" t="s">
        <v>94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</row>
  </sheetData>
  <mergeCells count="34">
    <mergeCell ref="A18:E22"/>
    <mergeCell ref="F24:F28"/>
    <mergeCell ref="C29:C33"/>
    <mergeCell ref="D29:D33"/>
    <mergeCell ref="E29:E33"/>
    <mergeCell ref="F29:F33"/>
    <mergeCell ref="C24:C28"/>
    <mergeCell ref="D24:D28"/>
    <mergeCell ref="E24:E28"/>
    <mergeCell ref="F8:F12"/>
    <mergeCell ref="H4:T4"/>
    <mergeCell ref="A4:A5"/>
    <mergeCell ref="B4:B5"/>
    <mergeCell ref="C4:C5"/>
    <mergeCell ref="D4:D5"/>
    <mergeCell ref="E4:E5"/>
    <mergeCell ref="F4:F5"/>
    <mergeCell ref="G4:G5"/>
    <mergeCell ref="A13:A17"/>
    <mergeCell ref="A23:T23"/>
    <mergeCell ref="S1:T1"/>
    <mergeCell ref="A24:A38"/>
    <mergeCell ref="B24:B38"/>
    <mergeCell ref="C34:F38"/>
    <mergeCell ref="F13:F17"/>
    <mergeCell ref="B13:E17"/>
    <mergeCell ref="F18:F22"/>
    <mergeCell ref="A3:T3"/>
    <mergeCell ref="A7:T7"/>
    <mergeCell ref="A8:A12"/>
    <mergeCell ref="B8:B12"/>
    <mergeCell ref="C8:C12"/>
    <mergeCell ref="D8:D12"/>
    <mergeCell ref="E8:E12"/>
  </mergeCells>
  <pageMargins left="0.17" right="0.70866141732283472" top="0.74803149606299213" bottom="0.74803149606299213" header="0.31496062992125984" footer="0.31496062992125984"/>
  <pageSetup paperSize="9" scale="43" orientation="portrait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0" zoomScale="85" zoomScaleNormal="85" workbookViewId="0">
      <selection activeCell="A3" sqref="A3:E24"/>
    </sheetView>
  </sheetViews>
  <sheetFormatPr defaultColWidth="9.109375" defaultRowHeight="15.6" x14ac:dyDescent="0.3"/>
  <cols>
    <col min="1" max="1" width="9.109375" style="11"/>
    <col min="2" max="4" width="27.88671875" style="11" customWidth="1"/>
    <col min="5" max="5" width="48.88671875" style="11" customWidth="1"/>
    <col min="6" max="16384" width="9.109375" style="11"/>
  </cols>
  <sheetData>
    <row r="1" spans="1:5" s="6" customFormat="1" x14ac:dyDescent="0.3">
      <c r="E1" s="7" t="s">
        <v>41</v>
      </c>
    </row>
    <row r="2" spans="1:5" s="6" customFormat="1" ht="34.5" customHeight="1" x14ac:dyDescent="0.3">
      <c r="A2" s="146" t="s">
        <v>93</v>
      </c>
      <c r="B2" s="146"/>
      <c r="C2" s="146"/>
      <c r="D2" s="146"/>
      <c r="E2" s="146"/>
    </row>
    <row r="3" spans="1:5" s="6" customFormat="1" ht="15" customHeight="1" x14ac:dyDescent="0.3">
      <c r="A3" s="147" t="s">
        <v>25</v>
      </c>
      <c r="B3" s="143" t="s">
        <v>38</v>
      </c>
      <c r="C3" s="143"/>
      <c r="D3" s="143"/>
      <c r="E3" s="144" t="s">
        <v>39</v>
      </c>
    </row>
    <row r="4" spans="1:5" s="6" customFormat="1" ht="109.2" x14ac:dyDescent="0.3">
      <c r="A4" s="148"/>
      <c r="B4" s="23" t="s">
        <v>40</v>
      </c>
      <c r="C4" s="23" t="s">
        <v>37</v>
      </c>
      <c r="D4" s="23" t="s">
        <v>56</v>
      </c>
      <c r="E4" s="145"/>
    </row>
    <row r="5" spans="1:5" s="6" customFormat="1" ht="15.75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</row>
    <row r="6" spans="1:5" s="6" customFormat="1" ht="15.75" customHeight="1" x14ac:dyDescent="0.3">
      <c r="A6" s="138" t="s">
        <v>118</v>
      </c>
      <c r="B6" s="139"/>
      <c r="C6" s="139"/>
      <c r="D6" s="139"/>
      <c r="E6" s="140"/>
    </row>
    <row r="7" spans="1:5" s="6" customFormat="1" x14ac:dyDescent="0.3">
      <c r="A7" s="141"/>
      <c r="B7" s="133"/>
      <c r="C7" s="133"/>
      <c r="D7" s="133"/>
      <c r="E7" s="142"/>
    </row>
    <row r="8" spans="1:5" s="6" customFormat="1" x14ac:dyDescent="0.3">
      <c r="A8" s="114" t="s">
        <v>117</v>
      </c>
      <c r="B8" s="114"/>
      <c r="C8" s="114"/>
      <c r="D8" s="114"/>
      <c r="E8" s="114"/>
    </row>
    <row r="9" spans="1:5" s="6" customFormat="1" x14ac:dyDescent="0.3">
      <c r="A9" s="114" t="s">
        <v>99</v>
      </c>
      <c r="B9" s="114"/>
      <c r="C9" s="114"/>
      <c r="D9" s="114"/>
      <c r="E9" s="114"/>
    </row>
    <row r="10" spans="1:5" s="6" customFormat="1" ht="46.8" x14ac:dyDescent="0.3">
      <c r="A10" s="22" t="s">
        <v>23</v>
      </c>
      <c r="B10" s="4" t="s">
        <v>95</v>
      </c>
      <c r="C10" s="8"/>
      <c r="D10" s="8"/>
      <c r="E10" s="4" t="s">
        <v>61</v>
      </c>
    </row>
    <row r="11" spans="1:5" s="6" customFormat="1" x14ac:dyDescent="0.3">
      <c r="A11" s="138" t="s">
        <v>118</v>
      </c>
      <c r="B11" s="139"/>
      <c r="C11" s="139"/>
      <c r="D11" s="139"/>
      <c r="E11" s="140"/>
    </row>
    <row r="12" spans="1:5" s="6" customFormat="1" x14ac:dyDescent="0.3">
      <c r="A12" s="141"/>
      <c r="B12" s="133"/>
      <c r="C12" s="133"/>
      <c r="D12" s="133"/>
      <c r="E12" s="142"/>
    </row>
    <row r="13" spans="1:5" s="6" customFormat="1" ht="15.75" customHeight="1" x14ac:dyDescent="0.3">
      <c r="A13" s="138" t="s">
        <v>96</v>
      </c>
      <c r="B13" s="139"/>
      <c r="C13" s="139"/>
      <c r="D13" s="139"/>
      <c r="E13" s="140"/>
    </row>
    <row r="14" spans="1:5" s="6" customFormat="1" x14ac:dyDescent="0.3">
      <c r="A14" s="141"/>
      <c r="B14" s="133"/>
      <c r="C14" s="133"/>
      <c r="D14" s="133"/>
      <c r="E14" s="142"/>
    </row>
    <row r="15" spans="1:5" s="6" customFormat="1" x14ac:dyDescent="0.3">
      <c r="A15" s="138" t="s">
        <v>97</v>
      </c>
      <c r="B15" s="139"/>
      <c r="C15" s="139"/>
      <c r="D15" s="139"/>
      <c r="E15" s="140"/>
    </row>
    <row r="16" spans="1:5" s="6" customFormat="1" x14ac:dyDescent="0.3">
      <c r="A16" s="141"/>
      <c r="B16" s="133"/>
      <c r="C16" s="133"/>
      <c r="D16" s="133"/>
      <c r="E16" s="142"/>
    </row>
    <row r="17" spans="1:5" s="6" customFormat="1" ht="109.2" x14ac:dyDescent="0.3">
      <c r="A17" s="22" t="s">
        <v>55</v>
      </c>
      <c r="B17" s="4" t="s">
        <v>98</v>
      </c>
      <c r="C17" s="3"/>
      <c r="D17" s="3"/>
      <c r="E17" s="21" t="s">
        <v>62</v>
      </c>
    </row>
    <row r="18" spans="1:5" s="6" customFormat="1" x14ac:dyDescent="0.3">
      <c r="A18" s="138" t="s">
        <v>118</v>
      </c>
      <c r="B18" s="139"/>
      <c r="C18" s="139"/>
      <c r="D18" s="139"/>
      <c r="E18" s="140"/>
    </row>
    <row r="19" spans="1:5" s="6" customFormat="1" x14ac:dyDescent="0.3">
      <c r="A19" s="141"/>
      <c r="B19" s="133"/>
      <c r="C19" s="133"/>
      <c r="D19" s="133"/>
      <c r="E19" s="142"/>
    </row>
    <row r="20" spans="1:5" s="6" customFormat="1" x14ac:dyDescent="0.3">
      <c r="A20" s="138" t="s">
        <v>100</v>
      </c>
      <c r="B20" s="139"/>
      <c r="C20" s="139"/>
      <c r="D20" s="139"/>
      <c r="E20" s="140"/>
    </row>
    <row r="21" spans="1:5" x14ac:dyDescent="0.3">
      <c r="A21" s="141"/>
      <c r="B21" s="133"/>
      <c r="C21" s="133"/>
      <c r="D21" s="133"/>
      <c r="E21" s="142"/>
    </row>
    <row r="22" spans="1:5" x14ac:dyDescent="0.3">
      <c r="A22" s="138" t="s">
        <v>120</v>
      </c>
      <c r="B22" s="139"/>
      <c r="C22" s="139"/>
      <c r="D22" s="139"/>
      <c r="E22" s="140"/>
    </row>
    <row r="23" spans="1:5" x14ac:dyDescent="0.3">
      <c r="A23" s="141"/>
      <c r="B23" s="133"/>
      <c r="C23" s="133"/>
      <c r="D23" s="133"/>
      <c r="E23" s="142"/>
    </row>
    <row r="24" spans="1:5" ht="109.2" x14ac:dyDescent="0.3">
      <c r="A24" s="22" t="s">
        <v>119</v>
      </c>
      <c r="B24" s="4" t="s">
        <v>101</v>
      </c>
      <c r="C24" s="3"/>
      <c r="D24" s="3"/>
      <c r="E24" s="21" t="s">
        <v>63</v>
      </c>
    </row>
    <row r="25" spans="1:5" ht="15.75" x14ac:dyDescent="0.25">
      <c r="A25" s="10"/>
    </row>
    <row r="26" spans="1:5" ht="15.75" x14ac:dyDescent="0.25">
      <c r="A26" s="10"/>
    </row>
    <row r="27" spans="1:5" ht="15.75" x14ac:dyDescent="0.25">
      <c r="A27" s="10"/>
    </row>
    <row r="28" spans="1:5" ht="15.75" x14ac:dyDescent="0.25">
      <c r="A28" s="10"/>
    </row>
    <row r="29" spans="1:5" ht="15.75" x14ac:dyDescent="0.25">
      <c r="A29" s="10"/>
    </row>
    <row r="30" spans="1:5" ht="15.75" x14ac:dyDescent="0.25">
      <c r="A30" s="10"/>
    </row>
    <row r="31" spans="1:5" ht="15.75" x14ac:dyDescent="0.25">
      <c r="A31" s="10"/>
    </row>
    <row r="32" spans="1:5" ht="15.75" x14ac:dyDescent="0.25">
      <c r="A32" s="10"/>
    </row>
    <row r="33" spans="1:1" ht="15.75" x14ac:dyDescent="0.25">
      <c r="A33" s="10"/>
    </row>
    <row r="34" spans="1:1" ht="15.75" x14ac:dyDescent="0.25">
      <c r="A34" s="10"/>
    </row>
    <row r="35" spans="1:1" ht="15.75" x14ac:dyDescent="0.25">
      <c r="A35" s="10"/>
    </row>
  </sheetData>
  <mergeCells count="13">
    <mergeCell ref="A2:E2"/>
    <mergeCell ref="A8:E8"/>
    <mergeCell ref="A9:E9"/>
    <mergeCell ref="A3:A4"/>
    <mergeCell ref="A20:E21"/>
    <mergeCell ref="A11:E12"/>
    <mergeCell ref="A18:E19"/>
    <mergeCell ref="A22:E23"/>
    <mergeCell ref="B3:D3"/>
    <mergeCell ref="E3:E4"/>
    <mergeCell ref="A6:E7"/>
    <mergeCell ref="A13:E14"/>
    <mergeCell ref="A15:E16"/>
  </mergeCells>
  <pageMargins left="0.17" right="0.17" top="0.74803149606299213" bottom="0.74803149606299213" header="0.31496062992125984" footer="0.31496062992125984"/>
  <pageSetup paperSize="9" scale="71" fitToHeight="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O13" sqref="O13"/>
    </sheetView>
  </sheetViews>
  <sheetFormatPr defaultColWidth="9.109375" defaultRowHeight="15.6" x14ac:dyDescent="0.3"/>
  <cols>
    <col min="1" max="1" width="9.109375" style="11"/>
    <col min="2" max="2" width="13" style="11" customWidth="1"/>
    <col min="3" max="3" width="18.5546875" style="11" customWidth="1"/>
    <col min="4" max="15" width="9.109375" style="11"/>
    <col min="16" max="16" width="17" style="11" customWidth="1"/>
    <col min="17" max="16384" width="9.109375" style="11"/>
  </cols>
  <sheetData>
    <row r="1" spans="1:16" s="6" customFormat="1" x14ac:dyDescent="0.3">
      <c r="P1" s="7" t="s">
        <v>46</v>
      </c>
    </row>
    <row r="2" spans="1:16" s="6" customFormat="1" ht="15.75" x14ac:dyDescent="0.25"/>
    <row r="3" spans="1:16" s="6" customFormat="1" ht="37.5" customHeight="1" x14ac:dyDescent="0.3">
      <c r="A3" s="133" t="s">
        <v>102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6" customFormat="1" ht="109.5" customHeight="1" x14ac:dyDescent="0.3">
      <c r="A4" s="113" t="s">
        <v>25</v>
      </c>
      <c r="B4" s="135" t="s">
        <v>43</v>
      </c>
      <c r="C4" s="135" t="s">
        <v>44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35" t="s">
        <v>45</v>
      </c>
    </row>
    <row r="5" spans="1:16" s="6" customFormat="1" x14ac:dyDescent="0.3">
      <c r="A5" s="113"/>
      <c r="B5" s="135"/>
      <c r="C5" s="135"/>
      <c r="D5" s="12" t="s">
        <v>7</v>
      </c>
      <c r="E5" s="12" t="s">
        <v>8</v>
      </c>
      <c r="F5" s="12" t="s">
        <v>9</v>
      </c>
      <c r="G5" s="12" t="s">
        <v>8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35"/>
    </row>
    <row r="6" spans="1:16" s="6" customFormat="1" ht="15.75" x14ac:dyDescent="0.25">
      <c r="A6" s="5">
        <v>1</v>
      </c>
      <c r="B6" s="5">
        <v>2</v>
      </c>
      <c r="C6" s="5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</row>
    <row r="7" spans="1:16" s="6" customFormat="1" ht="15.75" x14ac:dyDescent="0.25">
      <c r="A7" s="25" t="s">
        <v>94</v>
      </c>
      <c r="B7" s="25" t="s">
        <v>94</v>
      </c>
      <c r="C7" s="25" t="s">
        <v>94</v>
      </c>
      <c r="D7" s="25" t="s">
        <v>94</v>
      </c>
      <c r="E7" s="25" t="s">
        <v>94</v>
      </c>
      <c r="F7" s="25" t="s">
        <v>94</v>
      </c>
      <c r="G7" s="25" t="s">
        <v>94</v>
      </c>
      <c r="H7" s="25" t="s">
        <v>94</v>
      </c>
      <c r="I7" s="25" t="s">
        <v>94</v>
      </c>
      <c r="J7" s="25" t="s">
        <v>94</v>
      </c>
      <c r="K7" s="25" t="s">
        <v>94</v>
      </c>
      <c r="L7" s="25" t="s">
        <v>94</v>
      </c>
      <c r="M7" s="25" t="s">
        <v>94</v>
      </c>
      <c r="N7" s="25" t="s">
        <v>94</v>
      </c>
      <c r="O7" s="25" t="s">
        <v>94</v>
      </c>
      <c r="P7" s="25" t="s">
        <v>94</v>
      </c>
    </row>
    <row r="8" spans="1:16" s="6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6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6" customFormat="1" ht="15.75" x14ac:dyDescent="0.25"/>
  </sheetData>
  <mergeCells count="6">
    <mergeCell ref="A3:P3"/>
    <mergeCell ref="D4:O4"/>
    <mergeCell ref="C4:C5"/>
    <mergeCell ref="B4:B5"/>
    <mergeCell ref="A4:A5"/>
    <mergeCell ref="P4:P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>
      <selection activeCell="B23" sqref="B23"/>
    </sheetView>
  </sheetViews>
  <sheetFormatPr defaultColWidth="9.109375" defaultRowHeight="15.6" x14ac:dyDescent="0.3"/>
  <cols>
    <col min="1" max="1" width="9.109375" style="11"/>
    <col min="2" max="2" width="85.109375" style="11" customWidth="1"/>
    <col min="3" max="3" width="56.44140625" style="11" customWidth="1"/>
    <col min="4" max="16384" width="9.109375" style="11"/>
  </cols>
  <sheetData>
    <row r="1" spans="1:3" x14ac:dyDescent="0.3">
      <c r="A1" s="6"/>
      <c r="B1" s="6"/>
      <c r="C1" s="7" t="s">
        <v>49</v>
      </c>
    </row>
    <row r="2" spans="1:3" ht="15.75" x14ac:dyDescent="0.25">
      <c r="A2" s="6"/>
      <c r="B2" s="6"/>
      <c r="C2" s="6"/>
    </row>
    <row r="3" spans="1:3" ht="31.5" customHeight="1" x14ac:dyDescent="0.3">
      <c r="A3" s="146" t="s">
        <v>91</v>
      </c>
      <c r="B3" s="146"/>
      <c r="C3" s="146"/>
    </row>
    <row r="4" spans="1:3" x14ac:dyDescent="0.3">
      <c r="A4" s="12" t="s">
        <v>25</v>
      </c>
      <c r="B4" s="9" t="s">
        <v>47</v>
      </c>
      <c r="C4" s="9" t="s">
        <v>48</v>
      </c>
    </row>
    <row r="5" spans="1:3" ht="15.75" x14ac:dyDescent="0.25">
      <c r="A5" s="5">
        <v>1</v>
      </c>
      <c r="B5" s="5">
        <v>2</v>
      </c>
      <c r="C5" s="5">
        <v>3</v>
      </c>
    </row>
    <row r="6" spans="1:3" s="13" customFormat="1" ht="39.75" customHeight="1" x14ac:dyDescent="0.3">
      <c r="A6" s="12">
        <v>1</v>
      </c>
      <c r="B6" s="2" t="s">
        <v>60</v>
      </c>
      <c r="C6" s="68" t="s">
        <v>57</v>
      </c>
    </row>
    <row r="7" spans="1:3" s="13" customFormat="1" ht="46.8" x14ac:dyDescent="0.3">
      <c r="A7" s="12">
        <v>2</v>
      </c>
      <c r="B7" s="2" t="s">
        <v>58</v>
      </c>
      <c r="C7" s="149"/>
    </row>
    <row r="8" spans="1:3" s="13" customFormat="1" ht="62.4" x14ac:dyDescent="0.3">
      <c r="A8" s="12">
        <v>3</v>
      </c>
      <c r="B8" s="2" t="s">
        <v>59</v>
      </c>
      <c r="C8" s="69"/>
    </row>
  </sheetData>
  <mergeCells count="2">
    <mergeCell ref="A3:C3"/>
    <mergeCell ref="C6:C8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4" sqref="A4:E8"/>
    </sheetView>
  </sheetViews>
  <sheetFormatPr defaultColWidth="9.109375" defaultRowHeight="15.6" x14ac:dyDescent="0.3"/>
  <cols>
    <col min="1" max="1" width="9.109375" style="11"/>
    <col min="2" max="4" width="19" style="11" customWidth="1"/>
    <col min="5" max="5" width="34.109375" style="11" customWidth="1"/>
    <col min="6" max="16384" width="9.109375" style="11"/>
  </cols>
  <sheetData>
    <row r="1" spans="1:6" x14ac:dyDescent="0.3">
      <c r="A1" s="6"/>
      <c r="B1" s="6"/>
      <c r="C1" s="6"/>
      <c r="D1" s="6"/>
      <c r="E1" s="7" t="s">
        <v>53</v>
      </c>
    </row>
    <row r="2" spans="1:6" ht="15.75" x14ac:dyDescent="0.25">
      <c r="A2" s="6"/>
      <c r="B2" s="6"/>
      <c r="C2" s="6"/>
      <c r="D2" s="6"/>
      <c r="E2" s="6"/>
    </row>
    <row r="3" spans="1:6" ht="55.5" customHeight="1" x14ac:dyDescent="0.3">
      <c r="A3" s="146" t="s">
        <v>103</v>
      </c>
      <c r="B3" s="146"/>
      <c r="C3" s="146"/>
      <c r="D3" s="146"/>
      <c r="E3" s="146"/>
    </row>
    <row r="4" spans="1:6" ht="101.25" customHeight="1" x14ac:dyDescent="0.3">
      <c r="A4" s="12" t="s">
        <v>25</v>
      </c>
      <c r="B4" s="9" t="s">
        <v>50</v>
      </c>
      <c r="C4" s="9" t="s">
        <v>51</v>
      </c>
      <c r="D4" s="9" t="s">
        <v>52</v>
      </c>
      <c r="E4" s="9" t="s">
        <v>54</v>
      </c>
      <c r="F4" s="13"/>
    </row>
    <row r="5" spans="1:6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6" ht="15.75" x14ac:dyDescent="0.25">
      <c r="A6" s="14">
        <v>1</v>
      </c>
      <c r="B6" s="3"/>
      <c r="C6" s="3"/>
      <c r="D6" s="3"/>
      <c r="E6" s="3"/>
    </row>
    <row r="7" spans="1:6" ht="15.75" x14ac:dyDescent="0.25">
      <c r="A7" s="14">
        <v>2</v>
      </c>
      <c r="B7" s="3"/>
      <c r="C7" s="3"/>
      <c r="D7" s="3"/>
      <c r="E7" s="3"/>
    </row>
    <row r="8" spans="1:6" ht="15.75" x14ac:dyDescent="0.25">
      <c r="A8" s="14">
        <v>3</v>
      </c>
      <c r="B8" s="3"/>
      <c r="C8" s="3"/>
      <c r="D8" s="3"/>
      <c r="E8" s="3"/>
    </row>
    <row r="9" spans="1:6" ht="15.75" x14ac:dyDescent="0.25">
      <c r="A9" s="6"/>
      <c r="B9" s="6"/>
      <c r="C9" s="6"/>
      <c r="D9" s="6"/>
      <c r="E9" s="6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FsCOfXAhI7sWqiHdK7E0SzyIKH4W988y41rVd3kEBlc=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kz5MimRlX9+XTDng2bVdxYj00qSAZGqx8GEDilS9I2U=</DigestValue>
    </Reference>
  </SignedInfo>
  <SignatureValue>qahcstWCzQsoOSfibgM5EIaeIXWJznO4UENmaNvWo5KBt1EEdqxQOo/1nFP0Yvbb
h4xv5gzWTrJD+lfrOp7H+w==</SignatureValue>
  <KeyInfo>
    <X509Data>
      <X509Certificate>MIIJmDCCCUegAwIBAgIRAOiONTU56MyT6BFZ+K7EBQYwCAYGKoUDAgIDMIIBHDEY
MBYGBSqFA2QBEg0xMTEyMzEwMDAwMjIwMRowGAYIKoUDA4EDAQESDDAwMjMxMDE1
MjEzNDELMAkGA1UEBhMCUlUxLzAtBgNVBAgMJjIzINCa0YDQsNGB0L3QvtC00LDR
gNGB0LrQuNC5INC60YDQsNC5MRswGQYDVQQHDBLQmtGA0LDRgdC90L7QtNCw0YAx
IzAhBgNVBAkMGtGD0LsuINCU0LDQu9GM0L3Rj9GPLCAzOS8zMTAwLgYDVQQLDCfQ
o9C00L7RgdGC0L7QstC10YDRj9GO0YnQuNC5INGG0LXQvdGC0YAxGDAWBgNVBAoM
D9Ce0J7QniAi0JjQotCaIjEYMBYGA1UEAwwP0J7QntCeICLQmNCi0JoiMB4XDTE4
MTIwNTA2MzQwMFoXDTE5MTIwNTA2NDQwMFowggH/MR8wHQYJKoZIhvcNAQkBFhBv
aUBhZG1wb2thY2hpLnJ1MRYwFAYFKoUDZAMSCzA1Mjc3NTExMjU3MRgwFgYFKoUD
ZAESDTEwMjg2MDE0MTc5NTQxGjAYBggqhQMDgQMBARIMMDA4NjIxMDAzMzkwMSsw
KQYDVQQJDCLQo9CbLiDQnNCY0KDQkCwg0JQuIDgsINCa0J7QoNCfLiAxMSowKAYD
VQQqDCHQktC70LDQtNC40LzQuNGAINCY0LLQsNC90L7QstC40YcxFzAVBgNVBAQM
DtCh0YLQtdC/0YPRgNCwMQswCQYDVQQGEwJSVTFLMEkGA1UECAxCODYg0KXQsNC9
0YLRiy3QnNCw0L3RgdC40LnRgdC60LjQuSDQsNCy0YLQvtC90L7QvNC90YvQuSDQ
vtC60YDRg9CzMRUwEwYDVQQHDAzQn9C+0LrQsNGH0LgxLTArBgNVBAwMJNCT0LvQ
sNCy0LAg0LPQvtGA0L7QtNCwINCf0L7QutCw0YfQuDE9MDsGA1UECgw00JDQlNCc
0JjQndCY0KHQotCg0JDQptCY0K8g0JPQntCg0J7QlNCQINCf0J7QmtCQ0KfQmDE9
MDsGA1UEAww00JDQlNCc0JjQndCY0KHQotCg0JDQptCY0K8g0JPQntCg0J7QlNCQ
INCf0J7QmtCQ0KfQmDBjMBwGBiqFAwICEzASBgcqhQMCAiQABgcqhQMCAh4BA0MA
BEAHL4DRBsDNrHsLIrSyedUd4lBSaZpPXBczdBEup+VVHooYQQ97rR0N6ybQ64ef
ftEpmy517sa19Q9f6hIEPGIdo4IFeTCCBXUwSwYDVR0lBEQwQgYIKwYBBQUHAwQG
ByqFAwICIgYGCCsGAQUFBwMCBggqhQMFARgCEwYGKoUDZAIBBgkqhQMDgVCBUAQG
BiqFAwOBUDAOBgNVHQ8BAf8EBAMCBPAwHwYJKwYBBAGCNxUHBBIwEAYIKoUDAgIu
AAgCAQECAQAwggGFBgNVHSMEggF8MIIBeIAUW8OFHl8IXc+HXyDnTx52ZLZAfJqh
ggFSpIIBTjCCAUoxHjAcBgkqhkiG9w0BCQEWD2RpdEBtaW5zdnlhei5ydTELMAkG
A1UEBhMCUlUxHDAaBgNVBAgMEzc3INCzLiDQnNC+0YHQutCy0LAxFTATBgNVBAcM
DNCc0L7RgdC60LLQsDE/MD0GA1UECQw2MTI1Mzc1INCzLiDQnNC+0YHQutCy0LAs
INGD0LsuINCi0LLQtdGA0YHQutCw0Y8sINC0LiA3MSwwKgYDVQQKDCPQnNC40L3Q
utC+0LzRgdCy0Y/Qt9GMINCg0L7RgdGB0LjQuDEYMBYGBSqFA2QBEg0xMDQ3NzAy
MDI2NzAxMRowGAYIKoUDA4EDAQESDDAwNzcxMDQ3NDM3NTFBMD8GA1UEAww40JPQ
vtC70L7QstC90L7QuSDRg9C00L7RgdGC0L7QstC10YDRj9GO0YnQuNC5INGG0LXQ
vdGC0YCCCnJ1n2oAAAAAAlIwHQYDVR0OBBYEFFuMo+D+dCdLUzw4Jn5VMbK2TEZq
MGsGCSsGAQQBgjcVCgReMFwwCgYIKwYBBQUHAwQwCQYHKoUDAgIiBjAKBggrBgEF
BQcDAjAKBggqhQMFARgCEzAIBgYqhQNkAgEwCwYJKoUDA4FQgVAEMAgGBiqFAwOB
UDAKBggqhQMDgVADAzAdBgNVHSAEFjAUMAgGBiqFA2RxATAIBgYqhQNkcQIwDwYJ
KwYBBQUHMAEFBAIABTArBgNVHRAEJDAigA8yMDE4MTIwNTA2MzQwMFqBDzIwMTkx
MjA1MDYzNDAwWjCCATQGBSqFA2RwBIIBKTCCASUMKyLQmtGA0LjQv9GC0L7Qn9GA
0L4gQ1NQIiAo0LLQtdGA0YHQuNGPIDQuMCkMLCLQmtGA0LjQv9GC0L7Qn9GA0L4g
0KPQpiIgKNCy0LXRgNGB0LjQuCAyLjApDGPQodC10YDRgtC40YTQuNC60LDRgiDR
gdC+0L7RgtCy0LXRgtGB0YLQstC40Y8g0KTQodCRINCg0L7RgdGB0LjQuCDihJYg
0KHQpC8xMjQtMzM4MCDQvtGCIDExLjA1LjIwMTgMY9Ch0LXRgNGC0LjRhNC40LrQ
sNGCINGB0L7QvtGC0LLQtdGC0YHRgtCy0LjRjyDQpNCh0JEg0KDQvtGB0YHQuNC4
IOKEliDQodCkLzEyOC0yOTgzINC+0YIgMTguMTEuMjAxNjA2BgUqhQNkbwQtDCsi
0JrRgNC40L/RgtC+0J/RgNC+IENTUCIgKNCy0LXRgNGB0LjRjyA0LjApMIGdBgNV
HR8EgZUwgZIwR6BFoEOGQWh0dHA6Ly9jZHAxLml0azIzLnJ1LzViYzM4NTFlNWYw
ODVkY2Y4NzVmMjBlNzRmMWU3NjY0YjY0MDdjOWEuY3JsMEegRaBDhkFodHRwOi8v
Y2RwMi5pdGsyMy5ydS81YmMzODUxZTVmMDg1ZGNmODc1ZjIwZTc0ZjFlNzY2NGI2
NDA3YzlhLmNybDBzBggrBgEFBQcBAQRnMGUwNQYIKwYBBQUHMAGGKWh0dHA6Ly9z
ZXJ2aWNlLml0azIzLnJ1L29jc3AyMDE4L29jc3Auc3JmMCwGCCsGAQUFBzAChiBo
dHRwOi8vaXRrMjMucnUvY2Evcm9vdHEyMDE4LmNlcjAIBgYqhQMCAgMDQQAX/55G
y1sSHTxs87f0WTX9mwemfFravj/X/WcznRwLwknNNLHGV+tYVp7CT54js1W1LEGr
rq1CwR10+HFy2TzG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Sx3JfPxEkLpXWw8ODFThaYoxzI4=
</DigestValue>
      </Reference>
      <Reference URI="/xl/worksheets/sheet6.xml?ContentType=application/vnd.openxmlformats-officedocument.spreadsheetml.worksheet+xml">
        <DigestMethod Algorithm="http://www.w3.org/2000/09/xmldsig#sha1"/>
        <DigestValue>T6rFMZa+V/G0qIhWSic30PQYUV4=
</DigestValue>
      </Reference>
      <Reference URI="/xl/worksheets/sheet5.xml?ContentType=application/vnd.openxmlformats-officedocument.spreadsheetml.worksheet+xml">
        <DigestMethod Algorithm="http://www.w3.org/2000/09/xmldsig#sha1"/>
        <DigestValue>NC7/wLXMIGJBg50MJwpHCYA952c=
</DigestValue>
      </Reference>
      <Reference URI="/xl/worksheets/sheet7.xml?ContentType=application/vnd.openxmlformats-officedocument.spreadsheetml.worksheet+xml">
        <DigestMethod Algorithm="http://www.w3.org/2000/09/xmldsig#sha1"/>
        <DigestValue>NgcmnRNXO1REO7TcEj+8M7SypA8=
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ElM8Az9/SOb1uHEEN6GOummUdNg=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nDL9GuYew28dx6EL4td30cI3feQ=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Vsv1px9nEnObFSGxAm3MQW3VZeM=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omyotm8uIJT3P9pGc08azWbht2w=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haredStrings.xml?ContentType=application/vnd.openxmlformats-officedocument.spreadsheetml.sharedStrings+xml">
        <DigestMethod Algorithm="http://www.w3.org/2000/09/xmldsig#sha1"/>
        <DigestValue>AHY2b/gxD7mogFTtuHpugG7bLHE=
</DigestValue>
      </Reference>
      <Reference URI="/xl/styles.xml?ContentType=application/vnd.openxmlformats-officedocument.spreadsheetml.styles+xml">
        <DigestMethod Algorithm="http://www.w3.org/2000/09/xmldsig#sha1"/>
        <DigestValue>mI0alqQtC5bRDEHP4AvtYFATRrs=
</DigestValue>
      </Reference>
      <Reference URI="/xl/worksheets/sheet3.xml?ContentType=application/vnd.openxmlformats-officedocument.spreadsheetml.worksheet+xml">
        <DigestMethod Algorithm="http://www.w3.org/2000/09/xmldsig#sha1"/>
        <DigestValue>vJ/QNOfrJPNUxFLggoiTJoDkyGE=
</DigestValue>
      </Reference>
      <Reference URI="/xl/worksheets/sheet2.xml?ContentType=application/vnd.openxmlformats-officedocument.spreadsheetml.worksheet+xml">
        <DigestMethod Algorithm="http://www.w3.org/2000/09/xmldsig#sha1"/>
        <DigestValue>Kc92cCa1CH34ceknFlEcRKZhZqg=
</DigestValue>
      </Reference>
      <Reference URI="/xl/worksheets/sheet4.xml?ContentType=application/vnd.openxmlformats-officedocument.spreadsheetml.worksheet+xml">
        <DigestMethod Algorithm="http://www.w3.org/2000/09/xmldsig#sha1"/>
        <DigestValue>3eU1SDMu9sbUb+TfjDSmUGD7LOM=
</DigestValue>
      </Reference>
      <Reference URI="/xl/worksheets/sheet1.xml?ContentType=application/vnd.openxmlformats-officedocument.spreadsheetml.worksheet+xml">
        <DigestMethod Algorithm="http://www.w3.org/2000/09/xmldsig#sha1"/>
        <DigestValue>GAYFGtiSmV59PuhzUgyuq7lJhCc=
</DigestValue>
      </Reference>
      <Reference URI="/xl/workbook.xml?ContentType=application/vnd.openxmlformats-officedocument.spreadsheetml.sheet.main+xml">
        <DigestMethod Algorithm="http://www.w3.org/2000/09/xmldsig#sha1"/>
        <DigestValue>CAcmlYfT2bq7Hv/9VqpZDWJ7uQE=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NTohLHQL2ccVV+HdMAiJ6RLRzuI=
</DigestValue>
      </Reference>
    </Manifest>
    <SignatureProperties>
      <SignatureProperty Id="idSignatureTime" Target="#idPackageSignature">
        <mdssi:SignatureTime>
          <mdssi:Format>YYYY-MM-DDThh:mm:ssTZD</mdssi:Format>
          <mdssi:Value>2019-11-11T12:02:21Z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2019-11-11T12:02:21Z</xd:SigningTime>
          <xd:SigningCertificate>
            <xd:Cert>
              <xd:CertDigest>
                <DigestMethod Algorithm="http://www.w3.org/2000/09/xmldsig#sha1"/>
                <DigestValue>mdzwTrd86J7+bXn84oQfm5QjIRo=
</DigestValue>
              </xd:CertDigest>
              <xd:IssuerSerial>
                <X509IssuerName>ОГРН=1112310000220, ИНН=002310152134, C=RU, S=23 Краснодарский край, L=Краснодар, STREET="ул. Дальняя, 39/3", OU=Удостоверяющий центр, O="ООО ""ИТК""", CN="ООО ""ИТК"""</X509IssuerName>
                <X509SerialNumber>309119280360736117272600323070730962182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1. Цел. показатели</vt:lpstr>
      <vt:lpstr>2. Основные мероприятия</vt:lpstr>
      <vt:lpstr>3. Портфели</vt:lpstr>
      <vt:lpstr>4. Хар-ка осн. мер.</vt:lpstr>
      <vt:lpstr>5. Свод показ.мун.зад.</vt:lpstr>
      <vt:lpstr>6. Перечень рисков</vt:lpstr>
      <vt:lpstr>8. Перечень объектов</vt:lpstr>
      <vt:lpstr>'1. Цел. показатели'!Заголовки_для_печати</vt:lpstr>
      <vt:lpstr>'2. Основные мероприятия'!Заголовки_для_печати</vt:lpstr>
      <vt:lpstr>'1. Цел. показатели'!Область_печати</vt:lpstr>
      <vt:lpstr>'2. Основные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2019-11-11T12:02:19Z</dcterms:modified>
</cp:coreProperties>
</file>