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125" yWindow="240" windowWidth="25320" windowHeight="12240"/>
  </bookViews>
  <sheets>
    <sheet name="Мероприятия программы" sheetId="5" r:id="rId1"/>
  </sheets>
  <definedNames>
    <definedName name="_xlnm.Print_Titles" localSheetId="0">'Мероприятия программы'!$4:$7</definedName>
  </definedNames>
  <calcPr calcId="144525"/>
</workbook>
</file>

<file path=xl/calcChain.xml><?xml version="1.0" encoding="utf-8"?>
<calcChain xmlns="http://schemas.openxmlformats.org/spreadsheetml/2006/main">
  <c r="G187" i="5" l="1"/>
  <c r="H187" i="5"/>
  <c r="F187" i="5"/>
  <c r="F184" i="5" s="1"/>
  <c r="E176" i="5"/>
  <c r="E177" i="5"/>
  <c r="F167" i="5"/>
  <c r="E167" i="5" s="1"/>
  <c r="H166" i="5"/>
  <c r="G184" i="5"/>
  <c r="G164" i="5"/>
  <c r="F164" i="5"/>
  <c r="E182" i="5"/>
  <c r="G167" i="5"/>
  <c r="E165" i="5"/>
  <c r="H158" i="5"/>
  <c r="G158" i="5"/>
  <c r="H167" i="5"/>
  <c r="F166" i="5"/>
  <c r="E166" i="5" s="1"/>
  <c r="F186" i="5"/>
  <c r="E133" i="5"/>
  <c r="H160" i="5"/>
  <c r="E134" i="5"/>
  <c r="E136" i="5"/>
  <c r="E162" i="5"/>
  <c r="E160" i="5"/>
  <c r="E169" i="5"/>
  <c r="E179" i="5"/>
  <c r="E194" i="5"/>
  <c r="P136" i="5"/>
  <c r="P132" i="5"/>
  <c r="K132" i="5"/>
  <c r="K158" i="5" s="1"/>
  <c r="J132" i="5"/>
  <c r="J158" i="5" s="1"/>
  <c r="I132" i="5"/>
  <c r="O136" i="5"/>
  <c r="N136" i="5"/>
  <c r="M136" i="5"/>
  <c r="L136" i="5"/>
  <c r="O135" i="5"/>
  <c r="N135" i="5"/>
  <c r="M135" i="5"/>
  <c r="L135" i="5"/>
  <c r="O134" i="5"/>
  <c r="N134" i="5"/>
  <c r="M134" i="5"/>
  <c r="L134" i="5"/>
  <c r="O132" i="5"/>
  <c r="N132" i="5"/>
  <c r="M132" i="5"/>
  <c r="L132" i="5"/>
  <c r="H134" i="5"/>
  <c r="H132" i="5"/>
  <c r="O117" i="5"/>
  <c r="N117" i="5"/>
  <c r="M117" i="5"/>
  <c r="L117" i="5"/>
  <c r="P122" i="5"/>
  <c r="O122" i="5"/>
  <c r="N122" i="5"/>
  <c r="M122" i="5"/>
  <c r="L122" i="5"/>
  <c r="K122" i="5"/>
  <c r="J122" i="5"/>
  <c r="I122" i="5"/>
  <c r="G125" i="5"/>
  <c r="E131" i="5"/>
  <c r="E130" i="5"/>
  <c r="E129" i="5"/>
  <c r="E128" i="5"/>
  <c r="E127" i="5"/>
  <c r="P112" i="5"/>
  <c r="O112" i="5"/>
  <c r="N112" i="5"/>
  <c r="M112" i="5"/>
  <c r="L112" i="5"/>
  <c r="K112" i="5"/>
  <c r="O107" i="5"/>
  <c r="N107" i="5"/>
  <c r="M107" i="5"/>
  <c r="L107" i="5"/>
  <c r="E101" i="5"/>
  <c r="E102" i="5"/>
  <c r="E103" i="5"/>
  <c r="E104" i="5"/>
  <c r="E105" i="5"/>
  <c r="F107" i="5"/>
  <c r="P107" i="5"/>
  <c r="P108" i="5"/>
  <c r="E108" i="5" s="1"/>
  <c r="P109" i="5"/>
  <c r="E110" i="5"/>
  <c r="P111" i="5"/>
  <c r="E111" i="5" s="1"/>
  <c r="O99" i="5"/>
  <c r="N99" i="5"/>
  <c r="M99" i="5"/>
  <c r="L99" i="5"/>
  <c r="O98" i="5"/>
  <c r="N98" i="5"/>
  <c r="M98" i="5"/>
  <c r="L98" i="5"/>
  <c r="O96" i="5"/>
  <c r="N96" i="5"/>
  <c r="M96" i="5"/>
  <c r="L96" i="5"/>
  <c r="K96" i="5"/>
  <c r="P96" i="5"/>
  <c r="E97" i="5"/>
  <c r="F98" i="5"/>
  <c r="E98" i="5" s="1"/>
  <c r="G98" i="5"/>
  <c r="H98" i="5"/>
  <c r="I98" i="5"/>
  <c r="J98" i="5"/>
  <c r="K98" i="5"/>
  <c r="P98" i="5"/>
  <c r="F99" i="5"/>
  <c r="E99" i="5" s="1"/>
  <c r="G99" i="5"/>
  <c r="H99" i="5"/>
  <c r="H96" i="5" s="1"/>
  <c r="I99" i="5"/>
  <c r="I96" i="5" s="1"/>
  <c r="J99" i="5"/>
  <c r="J96" i="5" s="1"/>
  <c r="K99" i="5"/>
  <c r="P99" i="5"/>
  <c r="E100" i="5"/>
  <c r="G96" i="5"/>
  <c r="P91" i="5"/>
  <c r="O91" i="5"/>
  <c r="N91" i="5"/>
  <c r="M91" i="5"/>
  <c r="L91" i="5"/>
  <c r="K91" i="5"/>
  <c r="J91" i="5"/>
  <c r="E76" i="5"/>
  <c r="E72" i="5"/>
  <c r="O71" i="5"/>
  <c r="N71" i="5"/>
  <c r="M71" i="5"/>
  <c r="L71" i="5"/>
  <c r="K71" i="5"/>
  <c r="J71" i="5"/>
  <c r="I71" i="5"/>
  <c r="H71" i="5"/>
  <c r="P60" i="5"/>
  <c r="O60" i="5"/>
  <c r="N60" i="5"/>
  <c r="M60" i="5"/>
  <c r="L60" i="5"/>
  <c r="H60" i="5"/>
  <c r="P55" i="5"/>
  <c r="O55" i="5"/>
  <c r="N55" i="5"/>
  <c r="M55" i="5"/>
  <c r="L55" i="5"/>
  <c r="K55" i="5"/>
  <c r="J55" i="5"/>
  <c r="I55" i="5"/>
  <c r="H55" i="5"/>
  <c r="O50" i="5"/>
  <c r="N50" i="5"/>
  <c r="M50" i="5"/>
  <c r="L50" i="5"/>
  <c r="P42" i="5"/>
  <c r="P41" i="5"/>
  <c r="P43" i="5"/>
  <c r="H43" i="5"/>
  <c r="I43" i="5"/>
  <c r="O43" i="5"/>
  <c r="O42" i="5"/>
  <c r="O41" i="5"/>
  <c r="O40" i="5"/>
  <c r="N43" i="5"/>
  <c r="N42" i="5"/>
  <c r="N41" i="5"/>
  <c r="N40" i="5"/>
  <c r="M43" i="5"/>
  <c r="M42" i="5"/>
  <c r="M41" i="5"/>
  <c r="M40" i="5"/>
  <c r="L41" i="5"/>
  <c r="L43" i="5"/>
  <c r="L42" i="5"/>
  <c r="K41" i="5"/>
  <c r="L40" i="5"/>
  <c r="I40" i="5"/>
  <c r="H40" i="5"/>
  <c r="G40" i="5"/>
  <c r="F40" i="5"/>
  <c r="O44" i="5"/>
  <c r="N44" i="5"/>
  <c r="M44" i="5"/>
  <c r="L44" i="5"/>
  <c r="O34" i="5"/>
  <c r="O39" i="5" s="1"/>
  <c r="N34" i="5"/>
  <c r="N39" i="5" s="1"/>
  <c r="M34" i="5"/>
  <c r="M39" i="5" s="1"/>
  <c r="L34" i="5"/>
  <c r="L39" i="5" s="1"/>
  <c r="O14" i="5"/>
  <c r="N14" i="5"/>
  <c r="M14" i="5"/>
  <c r="L14" i="5"/>
  <c r="O19" i="5"/>
  <c r="N19" i="5"/>
  <c r="M19" i="5"/>
  <c r="L19" i="5"/>
  <c r="O24" i="5"/>
  <c r="N24" i="5"/>
  <c r="M24" i="5"/>
  <c r="L24" i="5"/>
  <c r="O9" i="5"/>
  <c r="N9" i="5"/>
  <c r="M9" i="5"/>
  <c r="L9" i="5"/>
  <c r="I158" i="5"/>
  <c r="P158" i="5"/>
  <c r="F159" i="5"/>
  <c r="E159" i="5" s="1"/>
  <c r="G159" i="5"/>
  <c r="H159" i="5"/>
  <c r="I159" i="5"/>
  <c r="J159" i="5"/>
  <c r="K159" i="5"/>
  <c r="P159" i="5"/>
  <c r="I164" i="5"/>
  <c r="J164" i="5"/>
  <c r="K164" i="5"/>
  <c r="P164" i="5"/>
  <c r="G166" i="5"/>
  <c r="H164" i="5"/>
  <c r="E168" i="5"/>
  <c r="H184" i="5" l="1"/>
  <c r="K107" i="5"/>
  <c r="F96" i="5"/>
  <c r="E96" i="5" s="1"/>
  <c r="E187" i="5" l="1"/>
  <c r="E164" i="5"/>
  <c r="J107" i="5"/>
  <c r="I107" i="5" l="1"/>
  <c r="E193" i="5"/>
  <c r="E192" i="5"/>
  <c r="E191" i="5"/>
  <c r="E190" i="5"/>
  <c r="E189" i="5"/>
  <c r="E183" i="5"/>
  <c r="E181" i="5"/>
  <c r="E180" i="5"/>
  <c r="E178" i="5"/>
  <c r="E175" i="5"/>
  <c r="E173" i="5"/>
  <c r="E172" i="5"/>
  <c r="E171" i="5"/>
  <c r="E170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1" i="5"/>
  <c r="E140" i="5"/>
  <c r="E139" i="5"/>
  <c r="E138" i="5"/>
  <c r="E137" i="5"/>
  <c r="E126" i="5"/>
  <c r="E123" i="5"/>
  <c r="E115" i="5"/>
  <c r="E95" i="5"/>
  <c r="E94" i="5"/>
  <c r="E93" i="5"/>
  <c r="E90" i="5"/>
  <c r="E86" i="5"/>
  <c r="E81" i="5"/>
  <c r="E73" i="5"/>
  <c r="E65" i="5"/>
  <c r="E64" i="5"/>
  <c r="E61" i="5"/>
  <c r="E57" i="5"/>
  <c r="E56" i="5"/>
  <c r="E33" i="5"/>
  <c r="E32" i="5"/>
  <c r="E31" i="5"/>
  <c r="E30" i="5"/>
  <c r="E27" i="5"/>
  <c r="E18" i="5"/>
  <c r="E17" i="5"/>
  <c r="E13" i="5"/>
  <c r="E12" i="5"/>
  <c r="E11" i="5"/>
  <c r="H107" i="5" l="1"/>
  <c r="F9" i="5"/>
  <c r="E109" i="5" l="1"/>
  <c r="G107" i="5"/>
  <c r="E107" i="5" s="1"/>
  <c r="H179" i="5" l="1"/>
  <c r="G179" i="5"/>
  <c r="F179" i="5"/>
  <c r="H42" i="5" l="1"/>
  <c r="H58" i="5"/>
  <c r="E58" i="5" s="1"/>
  <c r="H125" i="5"/>
  <c r="F125" i="5"/>
  <c r="G71" i="5"/>
  <c r="F124" i="5"/>
  <c r="H62" i="5"/>
  <c r="F122" i="5" l="1"/>
  <c r="F63" i="5" l="1"/>
  <c r="G63" i="5"/>
  <c r="F62" i="5"/>
  <c r="P125" i="5" l="1"/>
  <c r="K125" i="5"/>
  <c r="J125" i="5"/>
  <c r="I125" i="5"/>
  <c r="E121" i="5"/>
  <c r="E120" i="5"/>
  <c r="E118" i="5"/>
  <c r="F117" i="5"/>
  <c r="E116" i="5"/>
  <c r="P113" i="5"/>
  <c r="E113" i="5" s="1"/>
  <c r="F112" i="5"/>
  <c r="E125" i="5" l="1"/>
  <c r="K117" i="5"/>
  <c r="P117" i="5"/>
  <c r="P66" i="5"/>
  <c r="K66" i="5" s="1"/>
  <c r="J66" i="5" s="1"/>
  <c r="I66" i="5" s="1"/>
  <c r="H66" i="5" s="1"/>
  <c r="G66" i="5" s="1"/>
  <c r="F66" i="5" s="1"/>
  <c r="E66" i="5" s="1"/>
  <c r="P67" i="5"/>
  <c r="K67" i="5" s="1"/>
  <c r="J67" i="5" s="1"/>
  <c r="I67" i="5" s="1"/>
  <c r="H67" i="5" s="1"/>
  <c r="G67" i="5" s="1"/>
  <c r="F67" i="5" s="1"/>
  <c r="E67" i="5" s="1"/>
  <c r="P68" i="5"/>
  <c r="K68" i="5" s="1"/>
  <c r="J68" i="5" s="1"/>
  <c r="I68" i="5" s="1"/>
  <c r="H68" i="5" s="1"/>
  <c r="G68" i="5" s="1"/>
  <c r="F68" i="5" s="1"/>
  <c r="E68" i="5" s="1"/>
  <c r="P69" i="5"/>
  <c r="K69" i="5" s="1"/>
  <c r="J69" i="5" s="1"/>
  <c r="I69" i="5" s="1"/>
  <c r="H69" i="5" s="1"/>
  <c r="G69" i="5" s="1"/>
  <c r="F69" i="5" s="1"/>
  <c r="E69" i="5" s="1"/>
  <c r="F71" i="5"/>
  <c r="P71" i="5"/>
  <c r="E74" i="5"/>
  <c r="E71" i="5" l="1"/>
  <c r="J117" i="5"/>
  <c r="J112" i="5"/>
  <c r="I117" i="5" l="1"/>
  <c r="I112" i="5"/>
  <c r="F42" i="5"/>
  <c r="F41" i="5"/>
  <c r="F92" i="5"/>
  <c r="E92" i="5" s="1"/>
  <c r="H124" i="5" l="1"/>
  <c r="H122" i="5" s="1"/>
  <c r="I91" i="5"/>
  <c r="F91" i="5"/>
  <c r="E119" i="5"/>
  <c r="H117" i="5"/>
  <c r="E114" i="5"/>
  <c r="H112" i="5"/>
  <c r="G124" i="5" l="1"/>
  <c r="H91" i="5"/>
  <c r="G117" i="5"/>
  <c r="E117" i="5" s="1"/>
  <c r="G112" i="5"/>
  <c r="E112" i="5" s="1"/>
  <c r="G122" i="5" l="1"/>
  <c r="E122" i="5" s="1"/>
  <c r="G91" i="5"/>
  <c r="E91" i="5" s="1"/>
  <c r="P174" i="5" l="1"/>
  <c r="K174" i="5"/>
  <c r="J174" i="5"/>
  <c r="I174" i="5"/>
  <c r="H174" i="5"/>
  <c r="G174" i="5"/>
  <c r="F174" i="5"/>
  <c r="E174" i="5" l="1"/>
  <c r="P188" i="5"/>
  <c r="E188" i="5" s="1"/>
  <c r="P187" i="5"/>
  <c r="P186" i="5"/>
  <c r="K186" i="5" s="1"/>
  <c r="J186" i="5" s="1"/>
  <c r="I186" i="5" s="1"/>
  <c r="H186" i="5" s="1"/>
  <c r="G186" i="5" s="1"/>
  <c r="E186" i="5" s="1"/>
  <c r="P185" i="5"/>
  <c r="P184" i="5" l="1"/>
  <c r="P10" i="5"/>
  <c r="E10" i="5" s="1"/>
  <c r="P20" i="5"/>
  <c r="P23" i="5"/>
  <c r="E23" i="5" s="1"/>
  <c r="F28" i="5"/>
  <c r="E28" i="5" s="1"/>
  <c r="E48" i="5"/>
  <c r="E47" i="5"/>
  <c r="E46" i="5"/>
  <c r="E54" i="5"/>
  <c r="K75" i="5"/>
  <c r="E75" i="5" s="1"/>
  <c r="P77" i="5"/>
  <c r="E77" i="5" s="1"/>
  <c r="P80" i="5"/>
  <c r="E80" i="5" s="1"/>
  <c r="P82" i="5"/>
  <c r="K82" i="5" s="1"/>
  <c r="J82" i="5" s="1"/>
  <c r="I82" i="5" s="1"/>
  <c r="H82" i="5" s="1"/>
  <c r="G82" i="5" s="1"/>
  <c r="F82" i="5" s="1"/>
  <c r="E82" i="5" s="1"/>
  <c r="P85" i="5"/>
  <c r="K85" i="5" s="1"/>
  <c r="J85" i="5" s="1"/>
  <c r="I85" i="5" s="1"/>
  <c r="H85" i="5" s="1"/>
  <c r="G85" i="5" s="1"/>
  <c r="F85" i="5" s="1"/>
  <c r="E85" i="5" s="1"/>
  <c r="K87" i="5"/>
  <c r="J87" i="5" s="1"/>
  <c r="I87" i="5" s="1"/>
  <c r="H87" i="5" s="1"/>
  <c r="G87" i="5" s="1"/>
  <c r="F87" i="5" s="1"/>
  <c r="E87" i="5" s="1"/>
  <c r="P162" i="5" l="1"/>
  <c r="K184" i="5"/>
  <c r="F59" i="5"/>
  <c r="P40" i="5"/>
  <c r="P44" i="5"/>
  <c r="K43" i="5"/>
  <c r="K20" i="5"/>
  <c r="F55" i="5" l="1"/>
  <c r="E59" i="5"/>
  <c r="J184" i="5"/>
  <c r="K40" i="5"/>
  <c r="J20" i="5"/>
  <c r="K44" i="5"/>
  <c r="J43" i="5"/>
  <c r="K136" i="5"/>
  <c r="K162" i="5" s="1"/>
  <c r="K89" i="5"/>
  <c r="J89" i="5" s="1"/>
  <c r="I89" i="5" s="1"/>
  <c r="H89" i="5" s="1"/>
  <c r="G89" i="5" s="1"/>
  <c r="F89" i="5" s="1"/>
  <c r="E89" i="5" s="1"/>
  <c r="K88" i="5"/>
  <c r="J88" i="5" s="1"/>
  <c r="I88" i="5" s="1"/>
  <c r="H88" i="5" s="1"/>
  <c r="G88" i="5" s="1"/>
  <c r="F88" i="5" s="1"/>
  <c r="E88" i="5" s="1"/>
  <c r="P84" i="5"/>
  <c r="K84" i="5" s="1"/>
  <c r="J84" i="5" s="1"/>
  <c r="I84" i="5" s="1"/>
  <c r="H84" i="5" s="1"/>
  <c r="G84" i="5" s="1"/>
  <c r="F84" i="5" s="1"/>
  <c r="E84" i="5" s="1"/>
  <c r="P83" i="5"/>
  <c r="K83" i="5" s="1"/>
  <c r="J83" i="5" s="1"/>
  <c r="I83" i="5" s="1"/>
  <c r="H83" i="5" s="1"/>
  <c r="G83" i="5" s="1"/>
  <c r="F83" i="5" s="1"/>
  <c r="E83" i="5" s="1"/>
  <c r="P79" i="5"/>
  <c r="P78" i="5"/>
  <c r="E78" i="5" s="1"/>
  <c r="I184" i="5" l="1"/>
  <c r="J40" i="5"/>
  <c r="J136" i="5"/>
  <c r="J162" i="5" s="1"/>
  <c r="J44" i="5"/>
  <c r="I20" i="5"/>
  <c r="I15" i="5"/>
  <c r="P63" i="5"/>
  <c r="P62" i="5"/>
  <c r="P26" i="5"/>
  <c r="P22" i="5"/>
  <c r="E22" i="5" s="1"/>
  <c r="P21" i="5"/>
  <c r="F134" i="5" l="1"/>
  <c r="F160" i="5" s="1"/>
  <c r="K42" i="5"/>
  <c r="P9" i="5"/>
  <c r="P19" i="5"/>
  <c r="P24" i="5"/>
  <c r="P29" i="5"/>
  <c r="P50" i="5"/>
  <c r="H20" i="5"/>
  <c r="I44" i="5"/>
  <c r="H51" i="5"/>
  <c r="P14" i="5"/>
  <c r="P34" i="5"/>
  <c r="I136" i="5"/>
  <c r="I162" i="5" s="1"/>
  <c r="K62" i="5"/>
  <c r="P124" i="5"/>
  <c r="K63" i="5"/>
  <c r="E79" i="5" l="1"/>
  <c r="E185" i="5"/>
  <c r="P134" i="5"/>
  <c r="P160" i="5" s="1"/>
  <c r="P39" i="5"/>
  <c r="K34" i="5"/>
  <c r="G43" i="5"/>
  <c r="H136" i="5"/>
  <c r="H162" i="5" s="1"/>
  <c r="F25" i="5"/>
  <c r="E25" i="5" s="1"/>
  <c r="H44" i="5"/>
  <c r="K50" i="5"/>
  <c r="K60" i="5" s="1"/>
  <c r="K24" i="5"/>
  <c r="K9" i="5"/>
  <c r="K14" i="5"/>
  <c r="G51" i="5"/>
  <c r="G50" i="5" s="1"/>
  <c r="G20" i="5"/>
  <c r="K29" i="5"/>
  <c r="K19" i="5"/>
  <c r="J42" i="5"/>
  <c r="P135" i="5"/>
  <c r="P161" i="5" s="1"/>
  <c r="J63" i="5"/>
  <c r="J62" i="5"/>
  <c r="K124" i="5"/>
  <c r="E184" i="5" l="1"/>
  <c r="H63" i="5"/>
  <c r="G62" i="5"/>
  <c r="G55" i="5"/>
  <c r="E55" i="5" s="1"/>
  <c r="K134" i="5"/>
  <c r="K160" i="5" s="1"/>
  <c r="J41" i="5"/>
  <c r="K39" i="5"/>
  <c r="F20" i="5"/>
  <c r="E20" i="5" s="1"/>
  <c r="J24" i="5"/>
  <c r="E45" i="5"/>
  <c r="G44" i="5"/>
  <c r="F24" i="5"/>
  <c r="J19" i="5"/>
  <c r="E35" i="5"/>
  <c r="J29" i="5"/>
  <c r="F51" i="5"/>
  <c r="E51" i="5" s="1"/>
  <c r="I16" i="5"/>
  <c r="J14" i="5"/>
  <c r="J9" i="5"/>
  <c r="G136" i="5"/>
  <c r="G162" i="5" s="1"/>
  <c r="F15" i="5"/>
  <c r="E15" i="5" s="1"/>
  <c r="J50" i="5"/>
  <c r="J60" i="5" s="1"/>
  <c r="J34" i="5"/>
  <c r="K135" i="5"/>
  <c r="K161" i="5" s="1"/>
  <c r="J124" i="5"/>
  <c r="E53" i="5"/>
  <c r="E52" i="5"/>
  <c r="F43" i="5" l="1"/>
  <c r="E43" i="5" s="1"/>
  <c r="E38" i="5"/>
  <c r="I42" i="5"/>
  <c r="E37" i="5"/>
  <c r="I62" i="5"/>
  <c r="E62" i="5" s="1"/>
  <c r="I63" i="5"/>
  <c r="E63" i="5" s="1"/>
  <c r="F135" i="5"/>
  <c r="E135" i="5" s="1"/>
  <c r="H135" i="5"/>
  <c r="H161" i="5" s="1"/>
  <c r="G60" i="5"/>
  <c r="J39" i="5"/>
  <c r="I41" i="5"/>
  <c r="J134" i="5"/>
  <c r="J160" i="5" s="1"/>
  <c r="E40" i="5"/>
  <c r="I50" i="5"/>
  <c r="I60" i="5" s="1"/>
  <c r="F14" i="5"/>
  <c r="I34" i="5"/>
  <c r="I14" i="5"/>
  <c r="I19" i="5"/>
  <c r="F44" i="5"/>
  <c r="E44" i="5" s="1"/>
  <c r="I24" i="5"/>
  <c r="F19" i="5"/>
  <c r="I9" i="5"/>
  <c r="F29" i="5"/>
  <c r="I29" i="5"/>
  <c r="F34" i="5"/>
  <c r="J135" i="5"/>
  <c r="J161" i="5" s="1"/>
  <c r="I124" i="5"/>
  <c r="E124" i="5" s="1"/>
  <c r="F161" i="5" l="1"/>
  <c r="F136" i="5"/>
  <c r="F39" i="5"/>
  <c r="I134" i="5"/>
  <c r="H41" i="5"/>
  <c r="I39" i="5"/>
  <c r="G42" i="5"/>
  <c r="E42" i="5" s="1"/>
  <c r="E21" i="5"/>
  <c r="H19" i="5"/>
  <c r="G16" i="5"/>
  <c r="E16" i="5" s="1"/>
  <c r="H14" i="5"/>
  <c r="H50" i="5"/>
  <c r="E36" i="5"/>
  <c r="H34" i="5"/>
  <c r="H29" i="5"/>
  <c r="H9" i="5"/>
  <c r="G26" i="5"/>
  <c r="E26" i="5" s="1"/>
  <c r="H24" i="5"/>
  <c r="I135" i="5"/>
  <c r="E161" i="5" l="1"/>
  <c r="F158" i="5"/>
  <c r="E158" i="5" s="1"/>
  <c r="F132" i="5"/>
  <c r="F162" i="5"/>
  <c r="I161" i="5"/>
  <c r="I160" i="5"/>
  <c r="H39" i="5"/>
  <c r="G135" i="5"/>
  <c r="G41" i="5"/>
  <c r="E41" i="5" s="1"/>
  <c r="G9" i="5"/>
  <c r="E9" i="5" s="1"/>
  <c r="G24" i="5"/>
  <c r="E24" i="5" s="1"/>
  <c r="G29" i="5"/>
  <c r="E29" i="5" s="1"/>
  <c r="G14" i="5"/>
  <c r="E14" i="5" s="1"/>
  <c r="G19" i="5"/>
  <c r="E19" i="5" s="1"/>
  <c r="F50" i="5"/>
  <c r="E50" i="5" s="1"/>
  <c r="G34" i="5"/>
  <c r="E34" i="5" s="1"/>
  <c r="G161" i="5" l="1"/>
  <c r="F60" i="5"/>
  <c r="E60" i="5" s="1"/>
  <c r="G39" i="5"/>
  <c r="E39" i="5" s="1"/>
  <c r="G134" i="5"/>
  <c r="G160" i="5" l="1"/>
  <c r="G132" i="5"/>
  <c r="E132" i="5" l="1"/>
</calcChain>
</file>

<file path=xl/sharedStrings.xml><?xml version="1.0" encoding="utf-8"?>
<sst xmlns="http://schemas.openxmlformats.org/spreadsheetml/2006/main" count="282" uniqueCount="79">
  <si>
    <t>Источники финансирования</t>
  </si>
  <si>
    <t>Всего</t>
  </si>
  <si>
    <t>1.1.</t>
  </si>
  <si>
    <t>Бюджет автономного округа</t>
  </si>
  <si>
    <t>Местный бюджет МО</t>
  </si>
  <si>
    <t>1.2.</t>
  </si>
  <si>
    <t>1.3.</t>
  </si>
  <si>
    <t>Бюджет МО</t>
  </si>
  <si>
    <t>2.1.</t>
  </si>
  <si>
    <t>У по ВБ, ГО и ЧС администрации города Покачи</t>
  </si>
  <si>
    <t>Всего:</t>
  </si>
  <si>
    <t>Итого по муниципальной программе:</t>
  </si>
  <si>
    <t>Профильный департамент автономного округа</t>
  </si>
  <si>
    <t>Исполнитель</t>
  </si>
  <si>
    <t>всего</t>
  </si>
  <si>
    <t>№ п/п</t>
  </si>
  <si>
    <t>Инвестиции в объекты муниципальной собственности</t>
  </si>
  <si>
    <t>Прочие расходы</t>
  </si>
  <si>
    <t>У по ВБ, ГО и ЧС администрации города Покачи, управление образования администрации города Покачи</t>
  </si>
  <si>
    <t xml:space="preserve"> МКУ "ЕДДС" города Покачи</t>
  </si>
  <si>
    <t>У по ВБ, ГО и ЧС; МКУ "ЕДДС" города Покачи</t>
  </si>
  <si>
    <t>Основные мероприятия (связь мероприятий с целевыми показателями программы)</t>
  </si>
  <si>
    <t>3.1.</t>
  </si>
  <si>
    <t>3.2.</t>
  </si>
  <si>
    <t>3.3.</t>
  </si>
  <si>
    <t>3.4.</t>
  </si>
  <si>
    <t>Подпрограмма 3. Формирование законопослушного поведения участников дорожного движения</t>
  </si>
  <si>
    <t>Федеральный бюджет</t>
  </si>
  <si>
    <t>Иные источники финансирования</t>
  </si>
  <si>
    <t xml:space="preserve">В том числе: </t>
  </si>
  <si>
    <t>Ответственный исполнитель: управление по вопросам безопасности, гражданской обороны и чрезвычайных ситуаций администрации города Покачи.</t>
  </si>
  <si>
    <t>В том числе инвестиции в объекты  муниципальной собственности</t>
  </si>
  <si>
    <t>В том числе по проектам, портфелям проектов муниципальногообразования (в том числе направленные на реализацию национальных и федеральных проектов Российской Федерации)</t>
  </si>
  <si>
    <t>Проекты, портфели проектов муниципального образования (в том числе направленные на реализацию национальных и федеральных проектов Российской Федерации)</t>
  </si>
  <si>
    <t>В том числе по проектам, портфелям проектов муниципального образования (в том числе направленные на реализацию национальных и федеральных проектов Российской Федерации)</t>
  </si>
  <si>
    <t>Соисполнитель 2:  управление образования администрации города Покачи</t>
  </si>
  <si>
    <t>Соисполнитель 3:  управление культуры, спорта и молодежной политики администрации города Покачи</t>
  </si>
  <si>
    <t xml:space="preserve">Соисполнитель 1: отдел по социальным вопросам и связям с общественностью администрации города Покачи
</t>
  </si>
  <si>
    <t>Соисполнитель 4:   муниципальное казенное учреждение «Единая дежурно-диспетчерская служба» города Покачи</t>
  </si>
  <si>
    <t>Соисполнитель 5:   муниципальное учреждение «Управление  капитального  строительства»</t>
  </si>
  <si>
    <t xml:space="preserve"> управление образования администрации города Покачи</t>
  </si>
  <si>
    <t>3.5</t>
  </si>
  <si>
    <t>2.2</t>
  </si>
  <si>
    <t>1.6</t>
  </si>
  <si>
    <t>1.4</t>
  </si>
  <si>
    <t>1.5</t>
  </si>
  <si>
    <t>У по ВБ, ГО и ЧС администрации города Покачи, МКУ "ЕДДС" города Покачи</t>
  </si>
  <si>
    <t>Подпрограмма 1. Защита населения и территории города Покачи от чрезвычайных ситуаций, совершенствование гражданской обороны, обеспечение пожарной безопасности и безопасности людей на водных объектах</t>
  </si>
  <si>
    <t>Подпрограмма 2. Профилактика правонарушений на территории муниципального образования город Покачи</t>
  </si>
  <si>
    <t>Подпрограмма 4. Профилактика незаконного оборота и потребления наркотических средств и психотропных веществ</t>
  </si>
  <si>
    <t>4.1</t>
  </si>
  <si>
    <t>4.2</t>
  </si>
  <si>
    <t>4.3</t>
  </si>
  <si>
    <t>Итого по подпрограмме 4:</t>
  </si>
  <si>
    <t>Инвестиции в объекты 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</t>
  </si>
  <si>
    <t>Итого по подпрограмме 3:</t>
  </si>
  <si>
    <t>Итого по подпрограмме 2:</t>
  </si>
  <si>
    <t>Итого по подпрограмме 1:</t>
  </si>
  <si>
    <t>Обеспечение и организация деятельности Муниципального казенного учреждения "Единая дежурно-диспетчерская служба" города Покачи (МКУ "ЕДДС" города Покачи)  (1,2,3)</t>
  </si>
  <si>
    <t>Обеспечение мероприятий по обслуживанию и модернизации системы оповещения населения города Покачи об опасностях ТАСЦО (договора на приобретение, поставку товара и оборудования, оказания услуг, выполнению работ) (1)</t>
  </si>
  <si>
    <t>Обеспечение мероприятий по содержанию и модернизации Системы-112 (доукомплектации) (1)</t>
  </si>
  <si>
    <t>Обеспечение первичных мер пожарной безопасности на территории муниципального образования (1)</t>
  </si>
  <si>
    <t>Обеспечение функционирования и развития систем видеонаблюдения в сфере общественного порядка (3)</t>
  </si>
  <si>
    <t>Обеспечение подготовки и участия в окружных  соревнованиях среди отрядов юных инспекторов движения "Безопасное колесо" (2)</t>
  </si>
  <si>
    <t>Обеспечение пропаганды  поведения с соблюдением правил дорожного движения среди  населения, водителей транспортных средств, с задействованием группы (сообщества) в социальных сетях в том числе "Кибердружины" (2)</t>
  </si>
  <si>
    <t>Обеспечение рейдов, рекламных акций на дорогах, в местах массового пребывания людей с использованием средств коллективного отображения информации  (2)</t>
  </si>
  <si>
    <t>Обеспечение мероприятий по пропагандистской  работе, в том числе в трудовых коллективах, по культуре вождения, выявления и минимизации количества так называемых "опасных водителей",  "лихачей", любителей "агрессивной езды", создание на телевидении и радио специальных программ  (2)</t>
  </si>
  <si>
    <t>Создание условий для деятельности субъектов профилактики наркомании (4)</t>
  </si>
  <si>
    <t>Организация и проведение конкурсов, акций, слетов, реализация антинаркотических проектов с участием субъектов профилактики наркомании, в том числе общественности (4)</t>
  </si>
  <si>
    <t>Поддержка социально ориентированных некоммерческих организаций (далее - СОНКО), осуществляющих свою деятельность в сфере профилактики наркомании, комплексной реабилитации и ресоциализации лиц, потребляющих наркотические средства и психотропные вещества в немедицинских целях, а также волонтерских антинаркотических движений (4)</t>
  </si>
  <si>
    <t>У по ВБ, ГО и ЧС администрации города Покачи, УО администрации города Покачи, УКСиМП администрации города Покачи</t>
  </si>
  <si>
    <t>Создание условий для деятельности народных дружин  (3)</t>
  </si>
  <si>
    <t xml:space="preserve">Распределение финансовых ресурсов муниципальной программы  </t>
  </si>
  <si>
    <t>Обеспечение функционирования и развития систем видеонаблюдения с целью повышения безопасности дорожного движения(2)</t>
  </si>
  <si>
    <r>
      <t xml:space="preserve">Обеспечение </t>
    </r>
    <r>
      <rPr>
        <sz val="10"/>
        <rFont val="Times New Roman"/>
        <family val="1"/>
        <charset val="204"/>
      </rPr>
      <t xml:space="preserve">мероприятий </t>
    </r>
    <r>
      <rPr>
        <sz val="10"/>
        <color theme="1"/>
        <rFont val="Times New Roman"/>
        <family val="1"/>
        <charset val="204"/>
      </rPr>
      <t>по обеспечению безопасности на водных объектах (1)</t>
    </r>
  </si>
  <si>
    <t>Обеспечение мероприятий по предупреждению и ликвидации чрезвычайных ситуаций природного и техногенного характера и минимизации их последствий (1)</t>
  </si>
  <si>
    <t xml:space="preserve">Таблица 2 </t>
  </si>
  <si>
    <t xml:space="preserve">Финансовые затраты на реализацию (рублей)
</t>
  </si>
  <si>
    <t xml:space="preserve">                             Приложение                                                   к постановлению администрации города Покачи  от 22.03.2021 № 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</si>
</sst>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#,##0.00;[Red]#,##0.00"/>
    <numFmt numFmtId="166" formatCode="#,##0.00_ ;\-#,##0.00\ "/>
  </numFmts>
  <fonts count="2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9" fillId="0" borderId="0"/>
  </cellStyleXfs>
  <cellXfs count="215">
    <xf numFmtId="0" fontId="0" fillId="0" borderId="0" xfId="0"/>
    <xf numFmtId="0" fontId="0" fillId="0" borderId="0" xfId="0" applyFill="1"/>
    <xf numFmtId="0" fontId="7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166" fontId="0" fillId="0" borderId="0" xfId="0" applyNumberFormat="1" applyFill="1"/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64" fontId="1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7" fillId="0" borderId="1" xfId="0" applyFont="1" applyFill="1" applyBorder="1"/>
    <xf numFmtId="0" fontId="9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wrapText="1"/>
    </xf>
    <xf numFmtId="0" fontId="14" fillId="0" borderId="1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9" fontId="12" fillId="2" borderId="2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6" fillId="2" borderId="1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2" borderId="0" xfId="0" applyFill="1"/>
    <xf numFmtId="0" fontId="15" fillId="2" borderId="1" xfId="0" applyFont="1" applyFill="1" applyBorder="1" applyAlignment="1">
      <alignment horizont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4" fontId="0" fillId="2" borderId="0" xfId="0" applyNumberFormat="1" applyFill="1"/>
    <xf numFmtId="165" fontId="17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center" vertical="center" wrapText="1"/>
    </xf>
    <xf numFmtId="165" fontId="16" fillId="2" borderId="3" xfId="0" applyNumberFormat="1" applyFont="1" applyFill="1" applyBorder="1" applyAlignment="1">
      <alignment horizontal="center" vertical="center" wrapText="1"/>
    </xf>
    <xf numFmtId="39" fontId="13" fillId="0" borderId="1" xfId="0" applyNumberFormat="1" applyFont="1" applyFill="1" applyBorder="1" applyAlignment="1">
      <alignment horizontal="center" vertical="center" wrapText="1"/>
    </xf>
    <xf numFmtId="39" fontId="13" fillId="2" borderId="2" xfId="0" applyNumberFormat="1" applyFont="1" applyFill="1" applyBorder="1" applyAlignment="1">
      <alignment horizontal="center" vertical="center"/>
    </xf>
    <xf numFmtId="165" fontId="17" fillId="0" borderId="3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/>
    <xf numFmtId="4" fontId="16" fillId="2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4" xfId="2"/>
  </cellStyles>
  <dxfs count="0"/>
  <tableStyles count="0" defaultTableStyle="TableStyleMedium2" defaultPivotStyle="PivotStyleMedium9"/>
  <colors>
    <mruColors>
      <color rgb="FF66FF99"/>
      <color rgb="FF66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4"/>
  <sheetViews>
    <sheetView tabSelected="1" zoomScaleNormal="100" zoomScaleSheetLayoutView="90" workbookViewId="0">
      <selection activeCell="J1" sqref="J1:P1"/>
    </sheetView>
  </sheetViews>
  <sheetFormatPr defaultColWidth="9.140625" defaultRowHeight="15" x14ac:dyDescent="0.25"/>
  <cols>
    <col min="1" max="1" width="4.7109375" style="1" customWidth="1"/>
    <col min="2" max="2" width="28.28515625" style="1" customWidth="1"/>
    <col min="3" max="3" width="19.5703125" style="5" customWidth="1"/>
    <col min="4" max="4" width="16" style="1" customWidth="1"/>
    <col min="5" max="5" width="19.85546875" style="1" customWidth="1"/>
    <col min="6" max="6" width="17.28515625" style="66" customWidth="1"/>
    <col min="7" max="7" width="15.5703125" style="1" customWidth="1"/>
    <col min="8" max="8" width="14.7109375" style="1" customWidth="1"/>
    <col min="9" max="10" width="7.42578125" style="1" customWidth="1"/>
    <col min="11" max="14" width="6.140625" style="1" customWidth="1"/>
    <col min="15" max="15" width="6.85546875" style="1" customWidth="1"/>
    <col min="16" max="16" width="7.28515625" style="1" customWidth="1"/>
    <col min="17" max="16384" width="9.140625" style="1"/>
  </cols>
  <sheetData>
    <row r="1" spans="1:18" ht="79.5" customHeight="1" x14ac:dyDescent="0.25">
      <c r="A1" s="14"/>
      <c r="B1" s="14"/>
      <c r="C1" s="14"/>
      <c r="D1" s="14"/>
      <c r="E1" s="14"/>
      <c r="F1" s="70"/>
      <c r="G1" s="15"/>
      <c r="I1" s="52"/>
      <c r="J1" s="126" t="s">
        <v>78</v>
      </c>
      <c r="K1" s="126"/>
      <c r="L1" s="126"/>
      <c r="M1" s="126"/>
      <c r="N1" s="126"/>
      <c r="O1" s="126"/>
      <c r="P1" s="126"/>
    </row>
    <row r="2" spans="1:18" ht="79.5" customHeight="1" x14ac:dyDescent="0.25">
      <c r="A2" s="116"/>
      <c r="B2" s="116"/>
      <c r="C2" s="116"/>
      <c r="D2" s="116"/>
      <c r="E2" s="116"/>
      <c r="F2" s="70"/>
      <c r="G2" s="15"/>
      <c r="I2" s="52"/>
      <c r="J2" s="125" t="s">
        <v>76</v>
      </c>
      <c r="K2" s="125"/>
      <c r="L2" s="125"/>
      <c r="M2" s="125"/>
      <c r="N2" s="125"/>
      <c r="O2" s="125"/>
      <c r="P2" s="125"/>
    </row>
    <row r="3" spans="1:18" ht="56.25" customHeight="1" x14ac:dyDescent="0.25">
      <c r="A3" s="179" t="s">
        <v>72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R3"/>
    </row>
    <row r="4" spans="1:18" ht="24.75" customHeight="1" x14ac:dyDescent="0.25">
      <c r="A4" s="185" t="s">
        <v>15</v>
      </c>
      <c r="B4" s="185" t="s">
        <v>21</v>
      </c>
      <c r="C4" s="188" t="s">
        <v>13</v>
      </c>
      <c r="D4" s="185" t="s">
        <v>0</v>
      </c>
      <c r="E4" s="184" t="s">
        <v>1</v>
      </c>
      <c r="F4" s="191" t="s">
        <v>77</v>
      </c>
      <c r="G4" s="192"/>
      <c r="H4" s="192"/>
      <c r="I4" s="192"/>
      <c r="J4" s="192"/>
      <c r="K4" s="192"/>
      <c r="L4" s="192"/>
      <c r="M4" s="192"/>
      <c r="N4" s="192"/>
      <c r="O4" s="192"/>
      <c r="P4" s="193"/>
    </row>
    <row r="5" spans="1:18" ht="17.25" customHeight="1" x14ac:dyDescent="0.25">
      <c r="A5" s="186"/>
      <c r="B5" s="186"/>
      <c r="C5" s="189"/>
      <c r="D5" s="186"/>
      <c r="E5" s="184"/>
      <c r="F5" s="194"/>
      <c r="G5" s="195"/>
      <c r="H5" s="195"/>
      <c r="I5" s="195"/>
      <c r="J5" s="195"/>
      <c r="K5" s="195"/>
      <c r="L5" s="195"/>
      <c r="M5" s="195"/>
      <c r="N5" s="195"/>
      <c r="O5" s="195"/>
      <c r="P5" s="196"/>
    </row>
    <row r="6" spans="1:18" ht="20.25" customHeight="1" x14ac:dyDescent="0.25">
      <c r="A6" s="187"/>
      <c r="B6" s="187"/>
      <c r="C6" s="190"/>
      <c r="D6" s="187"/>
      <c r="E6" s="184"/>
      <c r="F6" s="49">
        <v>2020</v>
      </c>
      <c r="G6" s="11">
        <v>2021</v>
      </c>
      <c r="H6" s="11">
        <v>2022</v>
      </c>
      <c r="I6" s="11">
        <v>2023</v>
      </c>
      <c r="J6" s="11">
        <v>2024</v>
      </c>
      <c r="K6" s="11">
        <v>2025</v>
      </c>
      <c r="L6" s="11">
        <v>2026</v>
      </c>
      <c r="M6" s="11">
        <v>2027</v>
      </c>
      <c r="N6" s="11">
        <v>2028</v>
      </c>
      <c r="O6" s="11">
        <v>2029</v>
      </c>
      <c r="P6" s="11">
        <v>2030</v>
      </c>
    </row>
    <row r="7" spans="1:18" ht="12" customHeight="1" x14ac:dyDescent="0.25">
      <c r="A7" s="113">
        <v>1</v>
      </c>
      <c r="B7" s="113">
        <v>2</v>
      </c>
      <c r="C7" s="113">
        <v>3</v>
      </c>
      <c r="D7" s="113">
        <v>4</v>
      </c>
      <c r="E7" s="113">
        <v>5</v>
      </c>
      <c r="F7" s="80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  <c r="M7" s="53">
        <v>13</v>
      </c>
      <c r="N7" s="53">
        <v>14</v>
      </c>
      <c r="O7" s="53">
        <v>15</v>
      </c>
      <c r="P7" s="53">
        <v>16</v>
      </c>
    </row>
    <row r="8" spans="1:18" ht="42.75" customHeight="1" x14ac:dyDescent="0.25">
      <c r="A8" s="181" t="s">
        <v>47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3"/>
    </row>
    <row r="9" spans="1:18" ht="32.25" customHeight="1" x14ac:dyDescent="0.25">
      <c r="A9" s="174" t="s">
        <v>2</v>
      </c>
      <c r="B9" s="164" t="s">
        <v>58</v>
      </c>
      <c r="C9" s="51"/>
      <c r="D9" s="59" t="s">
        <v>14</v>
      </c>
      <c r="E9" s="43">
        <f>+F9+G9+H9+I9+J9+K9+P9</f>
        <v>26342080.050000001</v>
      </c>
      <c r="F9" s="42">
        <f>F10+F11+F12+F13</f>
        <v>10805945.73</v>
      </c>
      <c r="G9" s="42">
        <f t="shared" ref="G9:P9" si="0">G10+G11+G12+G13</f>
        <v>7864367.1600000001</v>
      </c>
      <c r="H9" s="41">
        <f t="shared" si="0"/>
        <v>7671767.1600000001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60">
        <f t="shared" si="0"/>
        <v>0</v>
      </c>
    </row>
    <row r="10" spans="1:18" ht="20.25" customHeight="1" x14ac:dyDescent="0.25">
      <c r="A10" s="175"/>
      <c r="B10" s="165"/>
      <c r="C10" s="61"/>
      <c r="D10" s="62" t="s">
        <v>27</v>
      </c>
      <c r="E10" s="43">
        <f t="shared" ref="E10:E48" si="1">+F10+G10+H10+I10+J10+K10+P10</f>
        <v>0</v>
      </c>
      <c r="F10" s="54">
        <v>0</v>
      </c>
      <c r="G10" s="54">
        <v>0</v>
      </c>
      <c r="H10" s="54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f>Q9+R9+S9+T9+U9+V9+W9+X9+Y9</f>
        <v>0</v>
      </c>
    </row>
    <row r="11" spans="1:18" ht="38.25" customHeight="1" x14ac:dyDescent="0.25">
      <c r="A11" s="175"/>
      <c r="B11" s="165"/>
      <c r="C11" s="62" t="s">
        <v>12</v>
      </c>
      <c r="D11" s="62" t="s">
        <v>3</v>
      </c>
      <c r="E11" s="43">
        <f t="shared" si="1"/>
        <v>0</v>
      </c>
      <c r="F11" s="16">
        <v>0</v>
      </c>
      <c r="G11" s="18">
        <v>0</v>
      </c>
      <c r="H11" s="18">
        <v>0</v>
      </c>
      <c r="I11" s="64">
        <v>0</v>
      </c>
      <c r="J11" s="64">
        <v>0</v>
      </c>
      <c r="K11" s="64">
        <v>0</v>
      </c>
      <c r="L11" s="9">
        <v>0</v>
      </c>
      <c r="M11" s="9">
        <v>0</v>
      </c>
      <c r="N11" s="9">
        <v>0</v>
      </c>
      <c r="O11" s="9">
        <v>0</v>
      </c>
      <c r="P11" s="63">
        <v>0</v>
      </c>
    </row>
    <row r="12" spans="1:18" ht="27.75" customHeight="1" x14ac:dyDescent="0.25">
      <c r="A12" s="175"/>
      <c r="B12" s="165"/>
      <c r="C12" s="65" t="s">
        <v>19</v>
      </c>
      <c r="D12" s="62" t="s">
        <v>4</v>
      </c>
      <c r="E12" s="43">
        <f t="shared" si="1"/>
        <v>26342080.050000001</v>
      </c>
      <c r="F12" s="122">
        <v>10805945.73</v>
      </c>
      <c r="G12" s="121">
        <v>7864367.1600000001</v>
      </c>
      <c r="H12" s="18">
        <v>7671767.1600000001</v>
      </c>
      <c r="I12" s="64">
        <v>0</v>
      </c>
      <c r="J12" s="64">
        <v>0</v>
      </c>
      <c r="K12" s="64">
        <v>0</v>
      </c>
      <c r="L12" s="9">
        <v>0</v>
      </c>
      <c r="M12" s="9">
        <v>0</v>
      </c>
      <c r="N12" s="9">
        <v>0</v>
      </c>
      <c r="O12" s="9">
        <v>0</v>
      </c>
      <c r="P12" s="63">
        <v>0</v>
      </c>
    </row>
    <row r="13" spans="1:18" ht="26.25" customHeight="1" x14ac:dyDescent="0.25">
      <c r="A13" s="176"/>
      <c r="B13" s="166"/>
      <c r="C13" s="115"/>
      <c r="D13" s="67" t="s">
        <v>28</v>
      </c>
      <c r="E13" s="43">
        <f t="shared" si="1"/>
        <v>0</v>
      </c>
      <c r="F13" s="18">
        <v>0</v>
      </c>
      <c r="G13" s="54">
        <v>0</v>
      </c>
      <c r="H13" s="54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</row>
    <row r="14" spans="1:18" s="2" customFormat="1" ht="19.5" customHeight="1" x14ac:dyDescent="0.25">
      <c r="A14" s="170" t="s">
        <v>5</v>
      </c>
      <c r="B14" s="167" t="s">
        <v>59</v>
      </c>
      <c r="C14" s="110"/>
      <c r="D14" s="117" t="s">
        <v>14</v>
      </c>
      <c r="E14" s="43">
        <f t="shared" si="1"/>
        <v>3294607.46</v>
      </c>
      <c r="F14" s="57">
        <f t="shared" ref="F14:P14" si="2">F15+F16+F17+F18</f>
        <v>1500754.94</v>
      </c>
      <c r="G14" s="41">
        <f t="shared" si="2"/>
        <v>951913.76</v>
      </c>
      <c r="H14" s="41">
        <f t="shared" si="2"/>
        <v>841938.76</v>
      </c>
      <c r="I14" s="41">
        <f t="shared" si="2"/>
        <v>0</v>
      </c>
      <c r="J14" s="41">
        <f t="shared" si="2"/>
        <v>0</v>
      </c>
      <c r="K14" s="41">
        <f t="shared" si="2"/>
        <v>0</v>
      </c>
      <c r="L14" s="41">
        <f t="shared" si="2"/>
        <v>0</v>
      </c>
      <c r="M14" s="41">
        <f t="shared" si="2"/>
        <v>0</v>
      </c>
      <c r="N14" s="41">
        <f t="shared" si="2"/>
        <v>0</v>
      </c>
      <c r="O14" s="41">
        <f t="shared" si="2"/>
        <v>0</v>
      </c>
      <c r="P14" s="37">
        <f t="shared" si="2"/>
        <v>0</v>
      </c>
    </row>
    <row r="15" spans="1:18" ht="24.75" customHeight="1" x14ac:dyDescent="0.25">
      <c r="A15" s="171"/>
      <c r="B15" s="168"/>
      <c r="C15" s="22"/>
      <c r="D15" s="3" t="s">
        <v>27</v>
      </c>
      <c r="E15" s="43">
        <f t="shared" si="1"/>
        <v>0</v>
      </c>
      <c r="F15" s="54">
        <f>G15+H15+I15+J15+K15+P15+Q14+R14+S14</f>
        <v>0</v>
      </c>
      <c r="G15" s="54">
        <v>0</v>
      </c>
      <c r="H15" s="54">
        <v>0</v>
      </c>
      <c r="I15" s="54">
        <f>J15+K15+P15+Q14+R14+S14+T14+U14+V14</f>
        <v>0</v>
      </c>
      <c r="J15" s="54">
        <v>0</v>
      </c>
      <c r="K15" s="54">
        <v>0</v>
      </c>
      <c r="L15" s="9">
        <v>0</v>
      </c>
      <c r="M15" s="9">
        <v>0</v>
      </c>
      <c r="N15" s="9">
        <v>0</v>
      </c>
      <c r="O15" s="9">
        <v>0</v>
      </c>
      <c r="P15" s="54">
        <v>0</v>
      </c>
    </row>
    <row r="16" spans="1:18" ht="42" customHeight="1" x14ac:dyDescent="0.25">
      <c r="A16" s="171"/>
      <c r="B16" s="168"/>
      <c r="C16" s="17" t="s">
        <v>12</v>
      </c>
      <c r="D16" s="17" t="s">
        <v>3</v>
      </c>
      <c r="E16" s="43">
        <f t="shared" si="1"/>
        <v>0</v>
      </c>
      <c r="F16" s="18">
        <v>0</v>
      </c>
      <c r="G16" s="18">
        <f>H16+I16+J16+K16+P16+Q15+R15+S15+T15</f>
        <v>0</v>
      </c>
      <c r="H16" s="18">
        <v>0</v>
      </c>
      <c r="I16" s="18">
        <f>J16+K16+P16+Q15+R15+S15+T15+U15+V15</f>
        <v>0</v>
      </c>
      <c r="J16" s="18">
        <v>0</v>
      </c>
      <c r="K16" s="18">
        <v>0</v>
      </c>
      <c r="L16" s="9">
        <v>0</v>
      </c>
      <c r="M16" s="9">
        <v>0</v>
      </c>
      <c r="N16" s="9">
        <v>0</v>
      </c>
      <c r="O16" s="9">
        <v>0</v>
      </c>
      <c r="P16" s="16">
        <v>0</v>
      </c>
    </row>
    <row r="17" spans="1:16" ht="27.75" customHeight="1" x14ac:dyDescent="0.25">
      <c r="A17" s="171"/>
      <c r="B17" s="168"/>
      <c r="C17" s="3" t="s">
        <v>20</v>
      </c>
      <c r="D17" s="3" t="s">
        <v>4</v>
      </c>
      <c r="E17" s="43">
        <f t="shared" si="1"/>
        <v>3294607.46</v>
      </c>
      <c r="F17" s="18">
        <v>1500754.94</v>
      </c>
      <c r="G17" s="18">
        <v>951913.76</v>
      </c>
      <c r="H17" s="18">
        <v>841938.76</v>
      </c>
      <c r="I17" s="18">
        <v>0</v>
      </c>
      <c r="J17" s="18">
        <v>0</v>
      </c>
      <c r="K17" s="18">
        <v>0</v>
      </c>
      <c r="L17" s="9">
        <v>0</v>
      </c>
      <c r="M17" s="9">
        <v>0</v>
      </c>
      <c r="N17" s="9">
        <v>0</v>
      </c>
      <c r="O17" s="9">
        <v>0</v>
      </c>
      <c r="P17" s="16">
        <v>0</v>
      </c>
    </row>
    <row r="18" spans="1:16" ht="30" customHeight="1" x14ac:dyDescent="0.25">
      <c r="A18" s="172"/>
      <c r="B18" s="169"/>
      <c r="C18" s="3"/>
      <c r="D18" s="25" t="s">
        <v>28</v>
      </c>
      <c r="E18" s="43">
        <f t="shared" si="1"/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9">
        <v>0</v>
      </c>
      <c r="M18" s="9">
        <v>0</v>
      </c>
      <c r="N18" s="9">
        <v>0</v>
      </c>
      <c r="O18" s="9">
        <v>0</v>
      </c>
      <c r="P18" s="54">
        <v>0</v>
      </c>
    </row>
    <row r="19" spans="1:16" s="2" customFormat="1" ht="18.75" customHeight="1" x14ac:dyDescent="0.25">
      <c r="A19" s="170" t="s">
        <v>6</v>
      </c>
      <c r="B19" s="173" t="s">
        <v>60</v>
      </c>
      <c r="C19" s="110"/>
      <c r="D19" s="45" t="s">
        <v>14</v>
      </c>
      <c r="E19" s="43">
        <f t="shared" si="1"/>
        <v>2936552.89</v>
      </c>
      <c r="F19" s="57">
        <f t="shared" ref="F19:P19" si="3">F20+F21+F22+F23</f>
        <v>871428.89</v>
      </c>
      <c r="G19" s="55">
        <f t="shared" si="3"/>
        <v>1032562</v>
      </c>
      <c r="H19" s="42">
        <f t="shared" si="3"/>
        <v>1032562</v>
      </c>
      <c r="I19" s="42">
        <f t="shared" si="3"/>
        <v>0</v>
      </c>
      <c r="J19" s="42">
        <f t="shared" si="3"/>
        <v>0</v>
      </c>
      <c r="K19" s="42">
        <f t="shared" si="3"/>
        <v>0</v>
      </c>
      <c r="L19" s="42">
        <f t="shared" si="3"/>
        <v>0</v>
      </c>
      <c r="M19" s="42">
        <f t="shared" si="3"/>
        <v>0</v>
      </c>
      <c r="N19" s="42">
        <f t="shared" si="3"/>
        <v>0</v>
      </c>
      <c r="O19" s="42">
        <f t="shared" si="3"/>
        <v>0</v>
      </c>
      <c r="P19" s="38">
        <f t="shared" si="3"/>
        <v>0</v>
      </c>
    </row>
    <row r="20" spans="1:16" ht="24" customHeight="1" x14ac:dyDescent="0.25">
      <c r="A20" s="171"/>
      <c r="B20" s="173"/>
      <c r="C20" s="22"/>
      <c r="D20" s="3" t="s">
        <v>27</v>
      </c>
      <c r="E20" s="43">
        <f t="shared" si="1"/>
        <v>0</v>
      </c>
      <c r="F20" s="54">
        <f>G20+H20+I20+J20+K20+P20+Q19+R19+S19</f>
        <v>0</v>
      </c>
      <c r="G20" s="54">
        <f>H20+I20+J20+K20+P20+Q19+R19+S19+T19</f>
        <v>0</v>
      </c>
      <c r="H20" s="54">
        <f>I20+J20+K20+P20+Q19+R19+S19+T19+U19</f>
        <v>0</v>
      </c>
      <c r="I20" s="54">
        <f>J20+K20+P20+Q19+R19+S19+T19+U19+V19</f>
        <v>0</v>
      </c>
      <c r="J20" s="54">
        <f>K20+P20+Q19+R19+S19+T19+U19+V19+W19</f>
        <v>0</v>
      </c>
      <c r="K20" s="54">
        <f>P20+Q19+R19+S19+T19+U19+V19+W19+X19</f>
        <v>0</v>
      </c>
      <c r="L20" s="9">
        <v>0</v>
      </c>
      <c r="M20" s="9">
        <v>0</v>
      </c>
      <c r="N20" s="9">
        <v>0</v>
      </c>
      <c r="O20" s="9">
        <v>0</v>
      </c>
      <c r="P20" s="54">
        <f>Q19+R19+S19+T19+U19+V19+W19+X19+Y19</f>
        <v>0</v>
      </c>
    </row>
    <row r="21" spans="1:16" ht="47.25" customHeight="1" x14ac:dyDescent="0.25">
      <c r="A21" s="171"/>
      <c r="B21" s="173"/>
      <c r="C21" s="3" t="s">
        <v>12</v>
      </c>
      <c r="D21" s="17" t="s">
        <v>3</v>
      </c>
      <c r="E21" s="43">
        <f t="shared" si="1"/>
        <v>0</v>
      </c>
      <c r="F21" s="18">
        <v>0</v>
      </c>
      <c r="G21" s="16">
        <v>0</v>
      </c>
      <c r="H21" s="18">
        <v>0</v>
      </c>
      <c r="I21" s="18">
        <v>0</v>
      </c>
      <c r="J21" s="18">
        <v>0</v>
      </c>
      <c r="K21" s="18">
        <v>0</v>
      </c>
      <c r="L21" s="9">
        <v>0</v>
      </c>
      <c r="M21" s="9">
        <v>0</v>
      </c>
      <c r="N21" s="9">
        <v>0</v>
      </c>
      <c r="O21" s="9">
        <v>0</v>
      </c>
      <c r="P21" s="16">
        <f>Q20+R20+S20+T20+U20+V20+W20+X20+Y20</f>
        <v>0</v>
      </c>
    </row>
    <row r="22" spans="1:16" ht="27" customHeight="1" x14ac:dyDescent="0.25">
      <c r="A22" s="171"/>
      <c r="B22" s="173"/>
      <c r="C22" s="3" t="s">
        <v>20</v>
      </c>
      <c r="D22" s="3" t="s">
        <v>4</v>
      </c>
      <c r="E22" s="43">
        <f t="shared" si="1"/>
        <v>2936552.89</v>
      </c>
      <c r="F22" s="18">
        <v>871428.89</v>
      </c>
      <c r="G22" s="18">
        <v>1032562</v>
      </c>
      <c r="H22" s="18">
        <v>1032562</v>
      </c>
      <c r="I22" s="18">
        <v>0</v>
      </c>
      <c r="J22" s="18">
        <v>0</v>
      </c>
      <c r="K22" s="18">
        <v>0</v>
      </c>
      <c r="L22" s="9">
        <v>0</v>
      </c>
      <c r="M22" s="9">
        <v>0</v>
      </c>
      <c r="N22" s="9">
        <v>0</v>
      </c>
      <c r="O22" s="9">
        <v>0</v>
      </c>
      <c r="P22" s="16">
        <f>Q22+R22+S22+T22+U22+V22+W22+X22+Y22</f>
        <v>0</v>
      </c>
    </row>
    <row r="23" spans="1:16" s="2" customFormat="1" ht="30.75" customHeight="1" x14ac:dyDescent="0.25">
      <c r="A23" s="172"/>
      <c r="B23" s="173"/>
      <c r="C23" s="23"/>
      <c r="D23" s="25" t="s">
        <v>28</v>
      </c>
      <c r="E23" s="43">
        <f t="shared" si="1"/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9">
        <v>0</v>
      </c>
      <c r="M23" s="9">
        <v>0</v>
      </c>
      <c r="N23" s="9">
        <v>0</v>
      </c>
      <c r="O23" s="9">
        <v>0</v>
      </c>
      <c r="P23" s="54">
        <f>Q22+R22+S22+T22+U22+V22+W22+X22+Y22</f>
        <v>0</v>
      </c>
    </row>
    <row r="24" spans="1:16" s="2" customFormat="1" ht="20.25" customHeight="1" x14ac:dyDescent="0.25">
      <c r="A24" s="137" t="s">
        <v>44</v>
      </c>
      <c r="B24" s="134" t="s">
        <v>74</v>
      </c>
      <c r="C24" s="110"/>
      <c r="D24" s="117" t="s">
        <v>14</v>
      </c>
      <c r="E24" s="43">
        <f t="shared" si="1"/>
        <v>168235.40000000002</v>
      </c>
      <c r="F24" s="43">
        <f>F25+F26+F27+F28</f>
        <v>26447.08</v>
      </c>
      <c r="G24" s="41">
        <f>G25+G26+G27+G28</f>
        <v>70894.16</v>
      </c>
      <c r="H24" s="41">
        <f>H25+H26+H27+H28</f>
        <v>70894.16</v>
      </c>
      <c r="I24" s="41">
        <f>I25+I26+I27+I28</f>
        <v>0</v>
      </c>
      <c r="J24" s="41">
        <f>J26+J27+J28</f>
        <v>0</v>
      </c>
      <c r="K24" s="41">
        <f>K25+K26+K27+K28</f>
        <v>0</v>
      </c>
      <c r="L24" s="41">
        <f t="shared" ref="L24:O24" si="4">L25+L26+L27+L28</f>
        <v>0</v>
      </c>
      <c r="M24" s="41">
        <f t="shared" si="4"/>
        <v>0</v>
      </c>
      <c r="N24" s="41">
        <f t="shared" si="4"/>
        <v>0</v>
      </c>
      <c r="O24" s="41">
        <f t="shared" si="4"/>
        <v>0</v>
      </c>
      <c r="P24" s="37">
        <f>P25+P26+P27+P28</f>
        <v>0</v>
      </c>
    </row>
    <row r="25" spans="1:16" ht="24.75" customHeight="1" x14ac:dyDescent="0.25">
      <c r="A25" s="138"/>
      <c r="B25" s="135"/>
      <c r="C25" s="27"/>
      <c r="D25" s="58" t="s">
        <v>27</v>
      </c>
      <c r="E25" s="43">
        <f t="shared" si="1"/>
        <v>0</v>
      </c>
      <c r="F25" s="9">
        <f>G25+H25+I25+J25+K25+P25+Q24+R24+S24</f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9">
        <v>0</v>
      </c>
      <c r="M25" s="9">
        <v>0</v>
      </c>
      <c r="N25" s="9">
        <v>0</v>
      </c>
      <c r="O25" s="9">
        <v>0</v>
      </c>
      <c r="P25" s="54">
        <v>0</v>
      </c>
    </row>
    <row r="26" spans="1:16" ht="42" customHeight="1" x14ac:dyDescent="0.25">
      <c r="A26" s="138"/>
      <c r="B26" s="135"/>
      <c r="C26" s="17" t="s">
        <v>12</v>
      </c>
      <c r="D26" s="10" t="s">
        <v>3</v>
      </c>
      <c r="E26" s="43">
        <f t="shared" si="1"/>
        <v>0</v>
      </c>
      <c r="F26" s="68">
        <v>0</v>
      </c>
      <c r="G26" s="18">
        <f>H26+I26+J26+K26+P26+Q25+R25+S25+T25</f>
        <v>0</v>
      </c>
      <c r="H26" s="18">
        <v>0</v>
      </c>
      <c r="I26" s="18">
        <v>0</v>
      </c>
      <c r="J26" s="18">
        <v>0</v>
      </c>
      <c r="K26" s="16">
        <v>0</v>
      </c>
      <c r="L26" s="9">
        <v>0</v>
      </c>
      <c r="M26" s="9">
        <v>0</v>
      </c>
      <c r="N26" s="9">
        <v>0</v>
      </c>
      <c r="O26" s="9">
        <v>0</v>
      </c>
      <c r="P26" s="16">
        <f>Q25+R25+S25+T25+U25+V25+W25+X25+Y25</f>
        <v>0</v>
      </c>
    </row>
    <row r="27" spans="1:16" ht="27" customHeight="1" x14ac:dyDescent="0.25">
      <c r="A27" s="138"/>
      <c r="B27" s="135"/>
      <c r="C27" s="3" t="s">
        <v>20</v>
      </c>
      <c r="D27" s="58" t="s">
        <v>4</v>
      </c>
      <c r="E27" s="43">
        <f t="shared" si="1"/>
        <v>168235.40000000002</v>
      </c>
      <c r="F27" s="56">
        <v>26447.08</v>
      </c>
      <c r="G27" s="56">
        <v>70894.16</v>
      </c>
      <c r="H27" s="56">
        <v>70894.16</v>
      </c>
      <c r="I27" s="16">
        <v>0</v>
      </c>
      <c r="J27" s="16">
        <v>0</v>
      </c>
      <c r="K27" s="16">
        <v>0</v>
      </c>
      <c r="L27" s="9">
        <v>0</v>
      </c>
      <c r="M27" s="9">
        <v>0</v>
      </c>
      <c r="N27" s="9">
        <v>0</v>
      </c>
      <c r="O27" s="9">
        <v>0</v>
      </c>
      <c r="P27" s="16">
        <v>0</v>
      </c>
    </row>
    <row r="28" spans="1:16" ht="24.75" customHeight="1" x14ac:dyDescent="0.25">
      <c r="A28" s="139"/>
      <c r="B28" s="136"/>
      <c r="C28" s="22"/>
      <c r="D28" s="24" t="s">
        <v>28</v>
      </c>
      <c r="E28" s="43">
        <f t="shared" si="1"/>
        <v>0</v>
      </c>
      <c r="F28" s="54">
        <f>G28+H28+I28+J28+K28+P28+Q27+R27+S27</f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9">
        <v>0</v>
      </c>
      <c r="M28" s="9">
        <v>0</v>
      </c>
      <c r="N28" s="9">
        <v>0</v>
      </c>
      <c r="O28" s="9">
        <v>0</v>
      </c>
      <c r="P28" s="54">
        <v>0</v>
      </c>
    </row>
    <row r="29" spans="1:16" ht="17.25" customHeight="1" x14ac:dyDescent="0.25">
      <c r="A29" s="137" t="s">
        <v>45</v>
      </c>
      <c r="B29" s="134" t="s">
        <v>61</v>
      </c>
      <c r="C29" s="110"/>
      <c r="D29" s="110" t="s">
        <v>14</v>
      </c>
      <c r="E29" s="43">
        <f t="shared" si="1"/>
        <v>264408.44</v>
      </c>
      <c r="F29" s="42">
        <f>F30+F31+F32+F33</f>
        <v>6023.24</v>
      </c>
      <c r="G29" s="41">
        <f>G30+G31+G32+G33</f>
        <v>129192.6</v>
      </c>
      <c r="H29" s="41">
        <f>H30+H32+H31+H33</f>
        <v>129192.6</v>
      </c>
      <c r="I29" s="41">
        <f>I30+I31+I32+I33</f>
        <v>0</v>
      </c>
      <c r="J29" s="37">
        <f>J30+J31+J32+J33</f>
        <v>0</v>
      </c>
      <c r="K29" s="37">
        <f>K30+K31+K32+K33</f>
        <v>0</v>
      </c>
      <c r="L29" s="9">
        <v>0</v>
      </c>
      <c r="M29" s="9">
        <v>0</v>
      </c>
      <c r="N29" s="9">
        <v>0</v>
      </c>
      <c r="O29" s="9">
        <v>0</v>
      </c>
      <c r="P29" s="37">
        <f>P30+P31+P32+P33</f>
        <v>0</v>
      </c>
    </row>
    <row r="30" spans="1:16" ht="24" customHeight="1" x14ac:dyDescent="0.25">
      <c r="A30" s="138"/>
      <c r="B30" s="135"/>
      <c r="C30" s="22"/>
      <c r="D30" s="58" t="s">
        <v>27</v>
      </c>
      <c r="E30" s="43">
        <f t="shared" si="1"/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</row>
    <row r="31" spans="1:16" ht="39.75" customHeight="1" x14ac:dyDescent="0.25">
      <c r="A31" s="138"/>
      <c r="B31" s="135"/>
      <c r="C31" s="17" t="s">
        <v>12</v>
      </c>
      <c r="D31" s="10" t="s">
        <v>3</v>
      </c>
      <c r="E31" s="43">
        <f t="shared" si="1"/>
        <v>0</v>
      </c>
      <c r="F31" s="18">
        <v>0</v>
      </c>
      <c r="G31" s="18">
        <v>0</v>
      </c>
      <c r="H31" s="18">
        <v>0</v>
      </c>
      <c r="I31" s="18">
        <v>0</v>
      </c>
      <c r="J31" s="16">
        <v>0</v>
      </c>
      <c r="K31" s="16">
        <v>0</v>
      </c>
      <c r="L31" s="54">
        <v>0</v>
      </c>
      <c r="M31" s="54">
        <v>0</v>
      </c>
      <c r="N31" s="54">
        <v>0</v>
      </c>
      <c r="O31" s="54">
        <v>0</v>
      </c>
      <c r="P31" s="16">
        <v>0</v>
      </c>
    </row>
    <row r="32" spans="1:16" ht="27.75" customHeight="1" x14ac:dyDescent="0.25">
      <c r="A32" s="138"/>
      <c r="B32" s="135"/>
      <c r="C32" s="3" t="s">
        <v>20</v>
      </c>
      <c r="D32" s="58" t="s">
        <v>4</v>
      </c>
      <c r="E32" s="43">
        <f t="shared" si="1"/>
        <v>264408.44</v>
      </c>
      <c r="F32" s="54">
        <v>6023.24</v>
      </c>
      <c r="G32" s="18">
        <v>129192.6</v>
      </c>
      <c r="H32" s="18">
        <v>129192.6</v>
      </c>
      <c r="I32" s="18">
        <v>0</v>
      </c>
      <c r="J32" s="16">
        <v>0</v>
      </c>
      <c r="K32" s="16">
        <v>0</v>
      </c>
      <c r="L32" s="54">
        <v>0</v>
      </c>
      <c r="M32" s="54">
        <v>0</v>
      </c>
      <c r="N32" s="54">
        <v>0</v>
      </c>
      <c r="O32" s="54">
        <v>0</v>
      </c>
      <c r="P32" s="16">
        <v>0</v>
      </c>
    </row>
    <row r="33" spans="1:16" ht="26.25" customHeight="1" x14ac:dyDescent="0.25">
      <c r="A33" s="139"/>
      <c r="B33" s="136"/>
      <c r="C33" s="22"/>
      <c r="D33" s="24" t="s">
        <v>28</v>
      </c>
      <c r="E33" s="43">
        <f t="shared" si="1"/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</row>
    <row r="34" spans="1:16" ht="20.25" customHeight="1" x14ac:dyDescent="0.25">
      <c r="A34" s="137" t="s">
        <v>43</v>
      </c>
      <c r="B34" s="134" t="s">
        <v>75</v>
      </c>
      <c r="C34" s="110"/>
      <c r="D34" s="110" t="s">
        <v>14</v>
      </c>
      <c r="E34" s="43">
        <f t="shared" si="1"/>
        <v>430388.64</v>
      </c>
      <c r="F34" s="43">
        <f t="shared" ref="F34:P34" si="5">F35+F36+F37+F38</f>
        <v>323910.64</v>
      </c>
      <c r="G34" s="41">
        <f t="shared" si="5"/>
        <v>53239</v>
      </c>
      <c r="H34" s="41">
        <f t="shared" si="5"/>
        <v>53239</v>
      </c>
      <c r="I34" s="41">
        <f t="shared" si="5"/>
        <v>0</v>
      </c>
      <c r="J34" s="37">
        <f t="shared" si="5"/>
        <v>0</v>
      </c>
      <c r="K34" s="37">
        <f t="shared" si="5"/>
        <v>0</v>
      </c>
      <c r="L34" s="37">
        <f t="shared" si="5"/>
        <v>0</v>
      </c>
      <c r="M34" s="37">
        <f t="shared" si="5"/>
        <v>0</v>
      </c>
      <c r="N34" s="37">
        <f t="shared" si="5"/>
        <v>0</v>
      </c>
      <c r="O34" s="37">
        <f t="shared" si="5"/>
        <v>0</v>
      </c>
      <c r="P34" s="37">
        <f t="shared" si="5"/>
        <v>0</v>
      </c>
    </row>
    <row r="35" spans="1:16" ht="25.5" customHeight="1" x14ac:dyDescent="0.25">
      <c r="A35" s="138"/>
      <c r="B35" s="135"/>
      <c r="C35" s="4"/>
      <c r="D35" s="58" t="s">
        <v>27</v>
      </c>
      <c r="E35" s="43">
        <f t="shared" si="1"/>
        <v>0</v>
      </c>
      <c r="F35" s="9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</row>
    <row r="36" spans="1:16" ht="43.5" customHeight="1" x14ac:dyDescent="0.25">
      <c r="A36" s="138"/>
      <c r="B36" s="135"/>
      <c r="C36" s="3" t="s">
        <v>12</v>
      </c>
      <c r="D36" s="58" t="s">
        <v>3</v>
      </c>
      <c r="E36" s="43">
        <f t="shared" si="1"/>
        <v>0</v>
      </c>
      <c r="F36" s="9">
        <v>0</v>
      </c>
      <c r="G36" s="18">
        <v>0</v>
      </c>
      <c r="H36" s="18">
        <v>0</v>
      </c>
      <c r="I36" s="18">
        <v>0</v>
      </c>
      <c r="J36" s="16">
        <v>0</v>
      </c>
      <c r="K36" s="16">
        <v>0</v>
      </c>
      <c r="L36" s="54">
        <v>0</v>
      </c>
      <c r="M36" s="54">
        <v>0</v>
      </c>
      <c r="N36" s="54">
        <v>0</v>
      </c>
      <c r="O36" s="54">
        <v>0</v>
      </c>
      <c r="P36" s="16">
        <v>0</v>
      </c>
    </row>
    <row r="37" spans="1:16" ht="24" customHeight="1" x14ac:dyDescent="0.25">
      <c r="A37" s="138"/>
      <c r="B37" s="135"/>
      <c r="C37" s="3" t="s">
        <v>9</v>
      </c>
      <c r="D37" s="58" t="s">
        <v>4</v>
      </c>
      <c r="E37" s="43">
        <f t="shared" si="1"/>
        <v>430388.64</v>
      </c>
      <c r="F37" s="54">
        <v>323910.64</v>
      </c>
      <c r="G37" s="18">
        <v>53239</v>
      </c>
      <c r="H37" s="18">
        <v>53239</v>
      </c>
      <c r="I37" s="18">
        <v>0</v>
      </c>
      <c r="J37" s="16">
        <v>0</v>
      </c>
      <c r="K37" s="16">
        <v>0</v>
      </c>
      <c r="L37" s="54">
        <v>0</v>
      </c>
      <c r="M37" s="54">
        <v>0</v>
      </c>
      <c r="N37" s="54">
        <v>0</v>
      </c>
      <c r="O37" s="54">
        <v>0</v>
      </c>
      <c r="P37" s="16">
        <v>0</v>
      </c>
    </row>
    <row r="38" spans="1:16" ht="27.75" customHeight="1" x14ac:dyDescent="0.25">
      <c r="A38" s="139"/>
      <c r="B38" s="136"/>
      <c r="C38" s="22"/>
      <c r="D38" s="24" t="s">
        <v>28</v>
      </c>
      <c r="E38" s="43">
        <f t="shared" si="1"/>
        <v>0</v>
      </c>
      <c r="F38" s="9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</row>
    <row r="39" spans="1:16" ht="27" customHeight="1" x14ac:dyDescent="0.25">
      <c r="A39" s="209" t="s">
        <v>57</v>
      </c>
      <c r="B39" s="209"/>
      <c r="C39" s="209"/>
      <c r="D39" s="44" t="s">
        <v>1</v>
      </c>
      <c r="E39" s="43">
        <f t="shared" si="1"/>
        <v>33436272.879999999</v>
      </c>
      <c r="F39" s="97">
        <f>F34+F29+F24+F19+F14+F9</f>
        <v>13534510.52</v>
      </c>
      <c r="G39" s="88">
        <f>SUM(G40+G41+G42)</f>
        <v>10102168.68</v>
      </c>
      <c r="H39" s="88">
        <f>SUM(H40+H41+H42)</f>
        <v>9799593.6799999997</v>
      </c>
      <c r="I39" s="88">
        <f t="shared" ref="F39:P43" si="6">I34+I29+I24+I19+I14+I9</f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89">
        <f t="shared" si="6"/>
        <v>0</v>
      </c>
    </row>
    <row r="40" spans="1:16" ht="24.75" customHeight="1" x14ac:dyDescent="0.25">
      <c r="A40" s="209"/>
      <c r="B40" s="209"/>
      <c r="C40" s="209"/>
      <c r="D40" s="112" t="s">
        <v>27</v>
      </c>
      <c r="E40" s="43">
        <f t="shared" si="1"/>
        <v>0</v>
      </c>
      <c r="F40" s="95">
        <f>F35+F30+F25+F20+F15+F10</f>
        <v>0</v>
      </c>
      <c r="G40" s="86">
        <f>G35+G30+G25+G20+G15+G10</f>
        <v>0</v>
      </c>
      <c r="H40" s="86">
        <f>H35+H30+H25+H20+H15+H10</f>
        <v>0</v>
      </c>
      <c r="I40" s="86">
        <f>I35+I30+I25+I20+I15+I10</f>
        <v>0</v>
      </c>
      <c r="J40" s="86">
        <f t="shared" si="6"/>
        <v>0</v>
      </c>
      <c r="K40" s="86">
        <f t="shared" si="6"/>
        <v>0</v>
      </c>
      <c r="L40" s="86">
        <f t="shared" si="6"/>
        <v>0</v>
      </c>
      <c r="M40" s="86">
        <f t="shared" ref="M40:O40" si="7">M35+M30+M25+M20+M15+M10</f>
        <v>0</v>
      </c>
      <c r="N40" s="86">
        <f t="shared" si="7"/>
        <v>0</v>
      </c>
      <c r="O40" s="86">
        <f t="shared" si="7"/>
        <v>0</v>
      </c>
      <c r="P40" s="86">
        <f t="shared" si="6"/>
        <v>0</v>
      </c>
    </row>
    <row r="41" spans="1:16" ht="37.5" customHeight="1" x14ac:dyDescent="0.25">
      <c r="A41" s="209"/>
      <c r="B41" s="209"/>
      <c r="C41" s="209"/>
      <c r="D41" s="114" t="s">
        <v>3</v>
      </c>
      <c r="E41" s="43">
        <f t="shared" si="1"/>
        <v>0</v>
      </c>
      <c r="F41" s="100">
        <f t="shared" si="6"/>
        <v>0</v>
      </c>
      <c r="G41" s="96">
        <f t="shared" si="6"/>
        <v>0</v>
      </c>
      <c r="H41" s="87">
        <f t="shared" si="6"/>
        <v>0</v>
      </c>
      <c r="I41" s="87">
        <f t="shared" si="6"/>
        <v>0</v>
      </c>
      <c r="J41" s="87">
        <f t="shared" si="6"/>
        <v>0</v>
      </c>
      <c r="K41" s="87">
        <f t="shared" ref="K41:P41" si="8">K36+K31+K26+K21+K16+K11</f>
        <v>0</v>
      </c>
      <c r="L41" s="87">
        <f t="shared" si="8"/>
        <v>0</v>
      </c>
      <c r="M41" s="87">
        <f t="shared" si="8"/>
        <v>0</v>
      </c>
      <c r="N41" s="87">
        <f t="shared" si="8"/>
        <v>0</v>
      </c>
      <c r="O41" s="87">
        <f t="shared" si="8"/>
        <v>0</v>
      </c>
      <c r="P41" s="87">
        <f t="shared" si="8"/>
        <v>0</v>
      </c>
    </row>
    <row r="42" spans="1:16" ht="26.25" customHeight="1" x14ac:dyDescent="0.25">
      <c r="A42" s="209"/>
      <c r="B42" s="209"/>
      <c r="C42" s="209"/>
      <c r="D42" s="112" t="s">
        <v>7</v>
      </c>
      <c r="E42" s="43">
        <f t="shared" si="1"/>
        <v>33436272.879999999</v>
      </c>
      <c r="F42" s="95">
        <f t="shared" si="6"/>
        <v>13534510.52</v>
      </c>
      <c r="G42" s="96">
        <f t="shared" si="6"/>
        <v>10102168.68</v>
      </c>
      <c r="H42" s="96">
        <f>H37+H32+H27+H22+H17+H12</f>
        <v>9799593.6799999997</v>
      </c>
      <c r="I42" s="96">
        <f t="shared" si="6"/>
        <v>0</v>
      </c>
      <c r="J42" s="96">
        <f t="shared" si="6"/>
        <v>0</v>
      </c>
      <c r="K42" s="96">
        <f t="shared" si="6"/>
        <v>0</v>
      </c>
      <c r="L42" s="96">
        <f t="shared" ref="L42:M42" si="9">L37+L32+L27+L22+L17+L12</f>
        <v>0</v>
      </c>
      <c r="M42" s="96">
        <f t="shared" si="9"/>
        <v>0</v>
      </c>
      <c r="N42" s="96">
        <f t="shared" ref="N42:O42" si="10">N37+N32+N27+N22+N17+N12</f>
        <v>0</v>
      </c>
      <c r="O42" s="96">
        <f t="shared" si="10"/>
        <v>0</v>
      </c>
      <c r="P42" s="87">
        <f>P37+P32+P27+P22+P17+P12</f>
        <v>0</v>
      </c>
    </row>
    <row r="43" spans="1:16" ht="24.75" customHeight="1" x14ac:dyDescent="0.25">
      <c r="A43" s="209"/>
      <c r="B43" s="209"/>
      <c r="C43" s="209"/>
      <c r="D43" s="50" t="s">
        <v>28</v>
      </c>
      <c r="E43" s="43">
        <f t="shared" si="1"/>
        <v>0</v>
      </c>
      <c r="F43" s="9">
        <f t="shared" si="6"/>
        <v>0</v>
      </c>
      <c r="G43" s="86">
        <f t="shared" si="6"/>
        <v>0</v>
      </c>
      <c r="H43" s="86">
        <f>H38+H33+H28+H23+H18+H13</f>
        <v>0</v>
      </c>
      <c r="I43" s="95">
        <f>I38+I33+I28+I23+I18+I13</f>
        <v>0</v>
      </c>
      <c r="J43" s="95">
        <f t="shared" si="6"/>
        <v>0</v>
      </c>
      <c r="K43" s="95">
        <f t="shared" si="6"/>
        <v>0</v>
      </c>
      <c r="L43" s="95">
        <f t="shared" ref="L43:M43" si="11">L38+L33+L28+L23+L18+L13</f>
        <v>0</v>
      </c>
      <c r="M43" s="95">
        <f t="shared" si="11"/>
        <v>0</v>
      </c>
      <c r="N43" s="95">
        <f t="shared" ref="N43:O43" si="12">N38+N33+N28+N23+N18+N13</f>
        <v>0</v>
      </c>
      <c r="O43" s="95">
        <f t="shared" si="12"/>
        <v>0</v>
      </c>
      <c r="P43" s="95">
        <f>P38+P33+P28+P23+P18+P13</f>
        <v>0</v>
      </c>
    </row>
    <row r="44" spans="1:16" ht="24.75" customHeight="1" x14ac:dyDescent="0.25">
      <c r="A44" s="146"/>
      <c r="B44" s="214" t="s">
        <v>34</v>
      </c>
      <c r="C44" s="110" t="s">
        <v>14</v>
      </c>
      <c r="D44" s="32"/>
      <c r="E44" s="43">
        <f t="shared" si="1"/>
        <v>0</v>
      </c>
      <c r="F44" s="40">
        <f t="shared" ref="F44:P44" si="13">F45+F46+F47+F48</f>
        <v>0</v>
      </c>
      <c r="G44" s="88">
        <f t="shared" si="13"/>
        <v>0</v>
      </c>
      <c r="H44" s="88">
        <f t="shared" si="13"/>
        <v>0</v>
      </c>
      <c r="I44" s="88">
        <f t="shared" si="13"/>
        <v>0</v>
      </c>
      <c r="J44" s="88">
        <f t="shared" si="13"/>
        <v>0</v>
      </c>
      <c r="K44" s="88">
        <f t="shared" si="13"/>
        <v>0</v>
      </c>
      <c r="L44" s="88">
        <f t="shared" si="13"/>
        <v>0</v>
      </c>
      <c r="M44" s="88">
        <f t="shared" si="13"/>
        <v>0</v>
      </c>
      <c r="N44" s="88">
        <f t="shared" si="13"/>
        <v>0</v>
      </c>
      <c r="O44" s="88">
        <f t="shared" si="13"/>
        <v>0</v>
      </c>
      <c r="P44" s="88">
        <f t="shared" si="13"/>
        <v>0</v>
      </c>
    </row>
    <row r="45" spans="1:16" ht="24.75" customHeight="1" x14ac:dyDescent="0.25">
      <c r="A45" s="149"/>
      <c r="B45" s="214"/>
      <c r="C45" s="110"/>
      <c r="D45" s="58" t="s">
        <v>27</v>
      </c>
      <c r="E45" s="43">
        <f t="shared" si="1"/>
        <v>0</v>
      </c>
      <c r="F45" s="9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</row>
    <row r="46" spans="1:16" ht="24.75" customHeight="1" x14ac:dyDescent="0.25">
      <c r="A46" s="149"/>
      <c r="B46" s="214"/>
      <c r="C46" s="110"/>
      <c r="D46" s="58" t="s">
        <v>3</v>
      </c>
      <c r="E46" s="43">
        <f t="shared" si="1"/>
        <v>0</v>
      </c>
      <c r="F46" s="9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</row>
    <row r="47" spans="1:16" ht="24.75" customHeight="1" x14ac:dyDescent="0.25">
      <c r="A47" s="149"/>
      <c r="B47" s="214"/>
      <c r="C47" s="110"/>
      <c r="D47" s="58" t="s">
        <v>4</v>
      </c>
      <c r="E47" s="43">
        <f t="shared" si="1"/>
        <v>0</v>
      </c>
      <c r="F47" s="9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</row>
    <row r="48" spans="1:16" ht="30" customHeight="1" x14ac:dyDescent="0.25">
      <c r="A48" s="152"/>
      <c r="B48" s="214"/>
      <c r="C48" s="19"/>
      <c r="D48" s="24" t="s">
        <v>28</v>
      </c>
      <c r="E48" s="43">
        <f t="shared" si="1"/>
        <v>0</v>
      </c>
      <c r="F48" s="9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</row>
    <row r="49" spans="1:16" ht="19.5" customHeight="1" x14ac:dyDescent="0.25">
      <c r="A49" s="210" t="s">
        <v>48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2"/>
    </row>
    <row r="50" spans="1:16" ht="19.5" customHeight="1" x14ac:dyDescent="0.25">
      <c r="A50" s="213" t="s">
        <v>8</v>
      </c>
      <c r="B50" s="198" t="s">
        <v>71</v>
      </c>
      <c r="C50" s="110"/>
      <c r="D50" s="110" t="s">
        <v>14</v>
      </c>
      <c r="E50" s="43">
        <f t="shared" ref="E50:E69" si="14">+F50+G50+H50+I50+J50+K50+P50</f>
        <v>323602.5</v>
      </c>
      <c r="F50" s="82">
        <f t="shared" ref="F50:P50" si="15">F51+F52+F53+F54</f>
        <v>186477.5</v>
      </c>
      <c r="G50" s="91">
        <f t="shared" si="15"/>
        <v>68625</v>
      </c>
      <c r="H50" s="98">
        <f t="shared" si="15"/>
        <v>68500</v>
      </c>
      <c r="I50" s="98">
        <f t="shared" si="15"/>
        <v>0</v>
      </c>
      <c r="J50" s="98">
        <f t="shared" si="15"/>
        <v>0</v>
      </c>
      <c r="K50" s="98">
        <f t="shared" si="15"/>
        <v>0</v>
      </c>
      <c r="L50" s="98">
        <f t="shared" si="15"/>
        <v>0</v>
      </c>
      <c r="M50" s="98">
        <f t="shared" si="15"/>
        <v>0</v>
      </c>
      <c r="N50" s="98">
        <f t="shared" si="15"/>
        <v>0</v>
      </c>
      <c r="O50" s="98">
        <f t="shared" si="15"/>
        <v>0</v>
      </c>
      <c r="P50" s="98">
        <f t="shared" si="15"/>
        <v>0</v>
      </c>
    </row>
    <row r="51" spans="1:16" ht="28.5" customHeight="1" x14ac:dyDescent="0.25">
      <c r="A51" s="213"/>
      <c r="B51" s="198"/>
      <c r="C51" s="22"/>
      <c r="D51" s="58" t="s">
        <v>27</v>
      </c>
      <c r="E51" s="43">
        <f t="shared" si="14"/>
        <v>0</v>
      </c>
      <c r="F51" s="95">
        <f>G51+H51+I51+J51+K51+P51+Q50+R50+S50</f>
        <v>0</v>
      </c>
      <c r="G51" s="86">
        <f>H51+I51+J51+K51+P51+Q50+R50+S50+T50</f>
        <v>0</v>
      </c>
      <c r="H51" s="86">
        <f>I51+J51+K51+P51+Q50+R50+S50+T50+U50</f>
        <v>0</v>
      </c>
      <c r="I51" s="86">
        <v>0</v>
      </c>
      <c r="J51" s="86">
        <v>0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</row>
    <row r="52" spans="1:16" ht="45.75" customHeight="1" x14ac:dyDescent="0.25">
      <c r="A52" s="213"/>
      <c r="B52" s="198"/>
      <c r="C52" s="17" t="s">
        <v>12</v>
      </c>
      <c r="D52" s="17" t="s">
        <v>3</v>
      </c>
      <c r="E52" s="43">
        <f t="shared" si="14"/>
        <v>226400</v>
      </c>
      <c r="F52" s="84">
        <v>116700</v>
      </c>
      <c r="G52" s="90">
        <v>54900</v>
      </c>
      <c r="H52" s="96">
        <v>54800</v>
      </c>
      <c r="I52" s="96">
        <v>0</v>
      </c>
      <c r="J52" s="96">
        <v>0</v>
      </c>
      <c r="K52" s="96">
        <v>0</v>
      </c>
      <c r="L52" s="86">
        <v>0</v>
      </c>
      <c r="M52" s="86">
        <v>0</v>
      </c>
      <c r="N52" s="86">
        <v>0</v>
      </c>
      <c r="O52" s="86">
        <v>0</v>
      </c>
      <c r="P52" s="96">
        <v>0</v>
      </c>
    </row>
    <row r="53" spans="1:16" ht="52.5" customHeight="1" x14ac:dyDescent="0.25">
      <c r="A53" s="213"/>
      <c r="B53" s="198"/>
      <c r="C53" s="3" t="s">
        <v>9</v>
      </c>
      <c r="D53" s="3" t="s">
        <v>4</v>
      </c>
      <c r="E53" s="43">
        <f t="shared" si="14"/>
        <v>97202.5</v>
      </c>
      <c r="F53" s="95">
        <v>69777.5</v>
      </c>
      <c r="G53" s="86">
        <v>13725</v>
      </c>
      <c r="H53" s="96">
        <v>13700</v>
      </c>
      <c r="I53" s="96">
        <v>0</v>
      </c>
      <c r="J53" s="96">
        <v>0</v>
      </c>
      <c r="K53" s="96">
        <v>0</v>
      </c>
      <c r="L53" s="86">
        <v>0</v>
      </c>
      <c r="M53" s="86">
        <v>0</v>
      </c>
      <c r="N53" s="86">
        <v>0</v>
      </c>
      <c r="O53" s="86">
        <v>0</v>
      </c>
      <c r="P53" s="96">
        <v>0</v>
      </c>
    </row>
    <row r="54" spans="1:16" ht="33.75" customHeight="1" x14ac:dyDescent="0.25">
      <c r="A54" s="213"/>
      <c r="B54" s="198"/>
      <c r="C54" s="22"/>
      <c r="D54" s="24" t="s">
        <v>28</v>
      </c>
      <c r="E54" s="43">
        <f t="shared" si="14"/>
        <v>0</v>
      </c>
      <c r="F54" s="95">
        <v>0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</row>
    <row r="55" spans="1:16" ht="29.25" customHeight="1" x14ac:dyDescent="0.25">
      <c r="A55" s="178" t="s">
        <v>42</v>
      </c>
      <c r="B55" s="177" t="s">
        <v>62</v>
      </c>
      <c r="C55" s="110"/>
      <c r="D55" s="45" t="s">
        <v>14</v>
      </c>
      <c r="E55" s="43">
        <f t="shared" si="14"/>
        <v>1976988.9600000002</v>
      </c>
      <c r="F55" s="85">
        <f>SUM(F56:F59)</f>
        <v>849396.32000000007</v>
      </c>
      <c r="G55" s="88">
        <f>SUM(G56:G59)</f>
        <v>288796.32</v>
      </c>
      <c r="H55" s="88">
        <f>SUM(H56:H59)</f>
        <v>838796.32000000007</v>
      </c>
      <c r="I55" s="88">
        <f t="shared" ref="I55:P55" si="16">SUM(I56:I59)</f>
        <v>0</v>
      </c>
      <c r="J55" s="88">
        <f t="shared" si="16"/>
        <v>0</v>
      </c>
      <c r="K55" s="88">
        <f t="shared" si="16"/>
        <v>0</v>
      </c>
      <c r="L55" s="88">
        <f t="shared" si="16"/>
        <v>0</v>
      </c>
      <c r="M55" s="88">
        <f t="shared" si="16"/>
        <v>0</v>
      </c>
      <c r="N55" s="88">
        <f t="shared" si="16"/>
        <v>0</v>
      </c>
      <c r="O55" s="88">
        <f t="shared" si="16"/>
        <v>0</v>
      </c>
      <c r="P55" s="88">
        <f t="shared" si="16"/>
        <v>0</v>
      </c>
    </row>
    <row r="56" spans="1:16" ht="30.75" customHeight="1" x14ac:dyDescent="0.25">
      <c r="A56" s="178"/>
      <c r="B56" s="177"/>
      <c r="C56" s="112"/>
      <c r="D56" s="58" t="s">
        <v>27</v>
      </c>
      <c r="E56" s="43">
        <f t="shared" si="14"/>
        <v>0</v>
      </c>
      <c r="F56" s="95">
        <v>0</v>
      </c>
      <c r="G56" s="86">
        <v>0</v>
      </c>
      <c r="H56" s="86">
        <v>0</v>
      </c>
      <c r="I56" s="86">
        <v>0</v>
      </c>
      <c r="J56" s="86">
        <v>0</v>
      </c>
      <c r="K56" s="86">
        <v>0</v>
      </c>
      <c r="L56" s="96">
        <v>0</v>
      </c>
      <c r="M56" s="96">
        <v>0</v>
      </c>
      <c r="N56" s="96">
        <v>0</v>
      </c>
      <c r="O56" s="96">
        <v>0</v>
      </c>
      <c r="P56" s="86">
        <v>0</v>
      </c>
    </row>
    <row r="57" spans="1:16" ht="41.25" customHeight="1" x14ac:dyDescent="0.25">
      <c r="A57" s="178"/>
      <c r="B57" s="177"/>
      <c r="C57" s="21" t="s">
        <v>12</v>
      </c>
      <c r="D57" s="21" t="s">
        <v>3</v>
      </c>
      <c r="E57" s="43">
        <f t="shared" si="14"/>
        <v>900000</v>
      </c>
      <c r="F57" s="106">
        <v>460000</v>
      </c>
      <c r="G57" s="107">
        <v>0</v>
      </c>
      <c r="H57" s="107">
        <v>440000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08">
        <v>0</v>
      </c>
    </row>
    <row r="58" spans="1:16" ht="56.25" customHeight="1" x14ac:dyDescent="0.25">
      <c r="A58" s="178"/>
      <c r="B58" s="177"/>
      <c r="C58" s="58" t="s">
        <v>46</v>
      </c>
      <c r="D58" s="29" t="s">
        <v>4</v>
      </c>
      <c r="E58" s="43">
        <f t="shared" si="14"/>
        <v>1076988.96</v>
      </c>
      <c r="F58" s="95">
        <v>389396.32</v>
      </c>
      <c r="G58" s="86">
        <v>288796.32</v>
      </c>
      <c r="H58" s="86">
        <f>110000+288796.32</f>
        <v>398796.32</v>
      </c>
      <c r="I58" s="86">
        <v>0</v>
      </c>
      <c r="J58" s="86">
        <v>0</v>
      </c>
      <c r="K58" s="86">
        <v>0</v>
      </c>
      <c r="L58" s="107">
        <v>0</v>
      </c>
      <c r="M58" s="107">
        <v>0</v>
      </c>
      <c r="N58" s="107">
        <v>0</v>
      </c>
      <c r="O58" s="107">
        <v>0</v>
      </c>
      <c r="P58" s="92">
        <v>0</v>
      </c>
    </row>
    <row r="59" spans="1:16" ht="33.75" customHeight="1" x14ac:dyDescent="0.25">
      <c r="A59" s="178"/>
      <c r="B59" s="177"/>
      <c r="C59" s="28"/>
      <c r="D59" s="24" t="s">
        <v>28</v>
      </c>
      <c r="E59" s="43">
        <f t="shared" si="14"/>
        <v>0</v>
      </c>
      <c r="F59" s="9">
        <f>G59+H59+I59+J59+K59+P59+Q58+R58+S58</f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86">
        <v>0</v>
      </c>
      <c r="M59" s="86">
        <v>0</v>
      </c>
      <c r="N59" s="86">
        <v>0</v>
      </c>
      <c r="O59" s="86">
        <v>0</v>
      </c>
      <c r="P59" s="54">
        <v>0</v>
      </c>
    </row>
    <row r="60" spans="1:16" ht="27" customHeight="1" x14ac:dyDescent="0.25">
      <c r="A60" s="158" t="s">
        <v>56</v>
      </c>
      <c r="B60" s="159"/>
      <c r="C60" s="51"/>
      <c r="D60" s="119" t="s">
        <v>14</v>
      </c>
      <c r="E60" s="43">
        <f t="shared" si="14"/>
        <v>2300591.46</v>
      </c>
      <c r="F60" s="82">
        <f>F55+F50</f>
        <v>1035873.8200000001</v>
      </c>
      <c r="G60" s="91">
        <f t="shared" ref="G60:P60" si="17">G55+G50</f>
        <v>357421.32</v>
      </c>
      <c r="H60" s="91">
        <f>H55+H50</f>
        <v>907296.32000000007</v>
      </c>
      <c r="I60" s="82">
        <f t="shared" si="17"/>
        <v>0</v>
      </c>
      <c r="J60" s="82">
        <f t="shared" si="17"/>
        <v>0</v>
      </c>
      <c r="K60" s="82">
        <f t="shared" si="17"/>
        <v>0</v>
      </c>
      <c r="L60" s="82">
        <f t="shared" si="17"/>
        <v>0</v>
      </c>
      <c r="M60" s="82">
        <f t="shared" si="17"/>
        <v>0</v>
      </c>
      <c r="N60" s="82">
        <f t="shared" si="17"/>
        <v>0</v>
      </c>
      <c r="O60" s="82">
        <f t="shared" si="17"/>
        <v>0</v>
      </c>
      <c r="P60" s="82">
        <f t="shared" si="17"/>
        <v>0</v>
      </c>
    </row>
    <row r="61" spans="1:16" ht="24.75" customHeight="1" x14ac:dyDescent="0.25">
      <c r="A61" s="160"/>
      <c r="B61" s="161"/>
      <c r="C61" s="75"/>
      <c r="D61" s="49" t="s">
        <v>27</v>
      </c>
      <c r="E61" s="43">
        <f t="shared" si="14"/>
        <v>0</v>
      </c>
      <c r="F61" s="95">
        <v>0</v>
      </c>
      <c r="G61" s="86">
        <v>0</v>
      </c>
      <c r="H61" s="86">
        <v>0</v>
      </c>
      <c r="I61" s="86">
        <v>0</v>
      </c>
      <c r="J61" s="95">
        <v>0</v>
      </c>
      <c r="K61" s="95">
        <v>0</v>
      </c>
      <c r="L61" s="95">
        <v>0</v>
      </c>
      <c r="M61" s="95">
        <v>0</v>
      </c>
      <c r="N61" s="95">
        <v>0</v>
      </c>
      <c r="O61" s="95">
        <v>0</v>
      </c>
      <c r="P61" s="95">
        <v>0</v>
      </c>
    </row>
    <row r="62" spans="1:16" ht="27.75" customHeight="1" x14ac:dyDescent="0.25">
      <c r="A62" s="160"/>
      <c r="B62" s="161"/>
      <c r="C62" s="75"/>
      <c r="D62" s="49" t="s">
        <v>3</v>
      </c>
      <c r="E62" s="43">
        <f t="shared" si="14"/>
        <v>1126400</v>
      </c>
      <c r="F62" s="84">
        <f t="shared" ref="F62:P63" si="18">F52+F57</f>
        <v>576700</v>
      </c>
      <c r="G62" s="90">
        <f t="shared" si="18"/>
        <v>54900</v>
      </c>
      <c r="H62" s="90">
        <f>H52+H57</f>
        <v>494800</v>
      </c>
      <c r="I62" s="90">
        <f t="shared" si="18"/>
        <v>0</v>
      </c>
      <c r="J62" s="84">
        <f t="shared" si="18"/>
        <v>0</v>
      </c>
      <c r="K62" s="84">
        <f t="shared" si="18"/>
        <v>0</v>
      </c>
      <c r="L62" s="95">
        <v>0</v>
      </c>
      <c r="M62" s="95">
        <v>0</v>
      </c>
      <c r="N62" s="95">
        <v>0</v>
      </c>
      <c r="O62" s="95">
        <v>0</v>
      </c>
      <c r="P62" s="84">
        <f t="shared" si="18"/>
        <v>0</v>
      </c>
    </row>
    <row r="63" spans="1:16" ht="24" customHeight="1" x14ac:dyDescent="0.25">
      <c r="A63" s="160"/>
      <c r="B63" s="161"/>
      <c r="C63" s="75"/>
      <c r="D63" s="49" t="s">
        <v>7</v>
      </c>
      <c r="E63" s="43">
        <f t="shared" si="14"/>
        <v>1174191.46</v>
      </c>
      <c r="F63" s="84">
        <f t="shared" si="18"/>
        <v>459173.82</v>
      </c>
      <c r="G63" s="90">
        <f t="shared" si="18"/>
        <v>302521.32</v>
      </c>
      <c r="H63" s="90">
        <f t="shared" si="18"/>
        <v>412496.32</v>
      </c>
      <c r="I63" s="90">
        <f t="shared" si="18"/>
        <v>0</v>
      </c>
      <c r="J63" s="84">
        <f t="shared" si="18"/>
        <v>0</v>
      </c>
      <c r="K63" s="84">
        <f t="shared" si="18"/>
        <v>0</v>
      </c>
      <c r="L63" s="95">
        <v>0</v>
      </c>
      <c r="M63" s="95">
        <v>0</v>
      </c>
      <c r="N63" s="95">
        <v>0</v>
      </c>
      <c r="O63" s="95">
        <v>0</v>
      </c>
      <c r="P63" s="84">
        <f t="shared" si="18"/>
        <v>0</v>
      </c>
    </row>
    <row r="64" spans="1:16" ht="28.5" customHeight="1" x14ac:dyDescent="0.25">
      <c r="A64" s="162"/>
      <c r="B64" s="163"/>
      <c r="C64" s="75"/>
      <c r="D64" s="76" t="s">
        <v>28</v>
      </c>
      <c r="E64" s="43">
        <f t="shared" si="14"/>
        <v>0</v>
      </c>
      <c r="F64" s="95">
        <v>0</v>
      </c>
      <c r="G64" s="86">
        <v>0</v>
      </c>
      <c r="H64" s="86">
        <v>0</v>
      </c>
      <c r="I64" s="86">
        <v>0</v>
      </c>
      <c r="J64" s="95">
        <v>0</v>
      </c>
      <c r="K64" s="95">
        <v>0</v>
      </c>
      <c r="L64" s="95">
        <v>0</v>
      </c>
      <c r="M64" s="95">
        <v>0</v>
      </c>
      <c r="N64" s="95">
        <v>0</v>
      </c>
      <c r="O64" s="95">
        <v>0</v>
      </c>
      <c r="P64" s="95">
        <v>0</v>
      </c>
    </row>
    <row r="65" spans="1:16" ht="24.75" customHeight="1" x14ac:dyDescent="0.25">
      <c r="A65" s="143"/>
      <c r="B65" s="140" t="s">
        <v>34</v>
      </c>
      <c r="C65" s="51"/>
      <c r="D65" s="77" t="s">
        <v>14</v>
      </c>
      <c r="E65" s="43">
        <f t="shared" si="14"/>
        <v>0</v>
      </c>
      <c r="F65" s="85">
        <v>0</v>
      </c>
      <c r="G65" s="88">
        <v>0</v>
      </c>
      <c r="H65" s="88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</row>
    <row r="66" spans="1:16" ht="24.75" customHeight="1" x14ac:dyDescent="0.25">
      <c r="A66" s="144"/>
      <c r="B66" s="141"/>
      <c r="C66" s="77"/>
      <c r="D66" s="78" t="s">
        <v>27</v>
      </c>
      <c r="E66" s="43">
        <f t="shared" si="14"/>
        <v>0</v>
      </c>
      <c r="F66" s="95">
        <f>G66+H66+I66+J66+K66+P66+Q65+R65+S65</f>
        <v>0</v>
      </c>
      <c r="G66" s="86">
        <f>H66+I66+J66+K66+P66+Q65+R65+S65+T65</f>
        <v>0</v>
      </c>
      <c r="H66" s="86">
        <f>I66+J66+K66+P66+Q65+R65+S65+T65+U65</f>
        <v>0</v>
      </c>
      <c r="I66" s="95">
        <f>J66+K66+P66+Q65+R65+S65+T65+U65+V65</f>
        <v>0</v>
      </c>
      <c r="J66" s="95">
        <f>K66+P66+Q65+R65+S65+T65+U65+V65+W65</f>
        <v>0</v>
      </c>
      <c r="K66" s="95">
        <f>P66+Q65+R65+S65+T65+U65+V65+W65+X65</f>
        <v>0</v>
      </c>
      <c r="L66" s="95">
        <v>0</v>
      </c>
      <c r="M66" s="95">
        <v>0</v>
      </c>
      <c r="N66" s="95">
        <v>0</v>
      </c>
      <c r="O66" s="95">
        <v>0</v>
      </c>
      <c r="P66" s="95">
        <f>Q65+R65+S65+T65+U65+V65+W65+X65+Y65</f>
        <v>0</v>
      </c>
    </row>
    <row r="67" spans="1:16" ht="42.75" customHeight="1" x14ac:dyDescent="0.25">
      <c r="A67" s="144"/>
      <c r="B67" s="141"/>
      <c r="C67" s="77"/>
      <c r="D67" s="78" t="s">
        <v>3</v>
      </c>
      <c r="E67" s="43">
        <f t="shared" si="14"/>
        <v>0</v>
      </c>
      <c r="F67" s="95">
        <f>G67+H67+I67+J67+K67+P67+Q66+R66+S66</f>
        <v>0</v>
      </c>
      <c r="G67" s="86">
        <f>H67+I67+J67+K67+P67+Q66+R66+S66+T66</f>
        <v>0</v>
      </c>
      <c r="H67" s="86">
        <f>I67+J67+K67+P67+Q66+R66+S66+T66+U66</f>
        <v>0</v>
      </c>
      <c r="I67" s="95">
        <f>J67+K67+P67+Q66+R66+S66+T66+U66+V66</f>
        <v>0</v>
      </c>
      <c r="J67" s="95">
        <f>K67+P67+Q66+R66+S66+T66+U66+V66+W66</f>
        <v>0</v>
      </c>
      <c r="K67" s="95">
        <f>P67+Q66+R66+S66+T66+U66+V66+W66+X66</f>
        <v>0</v>
      </c>
      <c r="L67" s="95">
        <v>0</v>
      </c>
      <c r="M67" s="95">
        <v>0</v>
      </c>
      <c r="N67" s="95">
        <v>0</v>
      </c>
      <c r="O67" s="95">
        <v>0</v>
      </c>
      <c r="P67" s="95">
        <f>Q66+R66+S66+T66+U66+V66+W66+X66+Y66</f>
        <v>0</v>
      </c>
    </row>
    <row r="68" spans="1:16" ht="28.5" customHeight="1" x14ac:dyDescent="0.25">
      <c r="A68" s="144"/>
      <c r="B68" s="141"/>
      <c r="C68" s="77"/>
      <c r="D68" s="78" t="s">
        <v>4</v>
      </c>
      <c r="E68" s="43">
        <f t="shared" si="14"/>
        <v>0</v>
      </c>
      <c r="F68" s="95">
        <f>G68+H68+I68+J68+K68+P68+Q69+R69+S69</f>
        <v>0</v>
      </c>
      <c r="G68" s="86">
        <f>H68+I68+J68+K68+P68+Q69+R69+S69+T69</f>
        <v>0</v>
      </c>
      <c r="H68" s="86">
        <f>I68+J68+K68+P68+Q69+R69+S69+T69+U69</f>
        <v>0</v>
      </c>
      <c r="I68" s="95">
        <f>J68+K68+P68+Q69+R69+S69+T69+U69+V69</f>
        <v>0</v>
      </c>
      <c r="J68" s="95">
        <f>K68+P68+Q69+R69+S69+T69+U69+V69+W69</f>
        <v>0</v>
      </c>
      <c r="K68" s="95">
        <f>P68+Q69+R69+S69+T69+U69+V69+W69+X69</f>
        <v>0</v>
      </c>
      <c r="L68" s="95">
        <v>0</v>
      </c>
      <c r="M68" s="95">
        <v>0</v>
      </c>
      <c r="N68" s="95">
        <v>0</v>
      </c>
      <c r="O68" s="95">
        <v>0</v>
      </c>
      <c r="P68" s="95">
        <f>Q69+R69+S69+T69+U69+V69+W69+X69+Y69</f>
        <v>0</v>
      </c>
    </row>
    <row r="69" spans="1:16" ht="26.25" customHeight="1" x14ac:dyDescent="0.25">
      <c r="A69" s="145"/>
      <c r="B69" s="142"/>
      <c r="C69" s="77"/>
      <c r="D69" s="79" t="s">
        <v>28</v>
      </c>
      <c r="E69" s="43">
        <f t="shared" si="14"/>
        <v>0</v>
      </c>
      <c r="F69" s="95">
        <f>G69+H69+I69+J69+K69+P69+Q68+R68+S68</f>
        <v>0</v>
      </c>
      <c r="G69" s="86">
        <f>H69+I69+J69+K69+P69+Q68+R68+S68+T68</f>
        <v>0</v>
      </c>
      <c r="H69" s="86">
        <f>I69+J69+K69+P69+Q68+R68+S68+T68+U68</f>
        <v>0</v>
      </c>
      <c r="I69" s="95">
        <f>J69+K69+P69+Q68+R68+S68+T68+U68+V68</f>
        <v>0</v>
      </c>
      <c r="J69" s="95">
        <f>K69+P69+Q68+R68+S68+T68+U68+V68+W68</f>
        <v>0</v>
      </c>
      <c r="K69" s="95">
        <f>P69+Q68+R68+S68+T68+U68+V68+W68+X68</f>
        <v>0</v>
      </c>
      <c r="L69" s="95">
        <v>0</v>
      </c>
      <c r="M69" s="95">
        <v>0</v>
      </c>
      <c r="N69" s="95">
        <v>0</v>
      </c>
      <c r="O69" s="95">
        <v>0</v>
      </c>
      <c r="P69" s="95">
        <f>Q68+R68+S68+T68+U68+V68+W68+X68+Y68</f>
        <v>0</v>
      </c>
    </row>
    <row r="70" spans="1:16" ht="21" customHeight="1" x14ac:dyDescent="0.25">
      <c r="A70" s="155" t="s">
        <v>26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7"/>
    </row>
    <row r="71" spans="1:16" ht="28.5" customHeight="1" x14ac:dyDescent="0.25">
      <c r="A71" s="137" t="s">
        <v>22</v>
      </c>
      <c r="B71" s="134" t="s">
        <v>63</v>
      </c>
      <c r="C71" s="110" t="s">
        <v>14</v>
      </c>
      <c r="D71" s="110"/>
      <c r="E71" s="43">
        <f t="shared" ref="E71:E105" si="19">+F71+G71+H71+I71+J71+K71+P71</f>
        <v>80000</v>
      </c>
      <c r="F71" s="43">
        <f>SUM(F73:F74)</f>
        <v>0</v>
      </c>
      <c r="G71" s="42">
        <f>SUM(G73:G74)</f>
        <v>40000</v>
      </c>
      <c r="H71" s="42">
        <f>SUM(H73:H74)</f>
        <v>40000</v>
      </c>
      <c r="I71" s="42">
        <f t="shared" ref="I71:O71" si="20">SUM(I73:I74)</f>
        <v>0</v>
      </c>
      <c r="J71" s="42">
        <f t="shared" si="20"/>
        <v>0</v>
      </c>
      <c r="K71" s="42">
        <f t="shared" si="20"/>
        <v>0</v>
      </c>
      <c r="L71" s="42">
        <f t="shared" si="20"/>
        <v>0</v>
      </c>
      <c r="M71" s="42">
        <f t="shared" si="20"/>
        <v>0</v>
      </c>
      <c r="N71" s="42">
        <f t="shared" si="20"/>
        <v>0</v>
      </c>
      <c r="O71" s="42">
        <f t="shared" si="20"/>
        <v>0</v>
      </c>
      <c r="P71" s="37">
        <f>Q76+R76+S76+T76+U76+V76+W76+X76+Y76</f>
        <v>0</v>
      </c>
    </row>
    <row r="72" spans="1:16" ht="21.75" customHeight="1" x14ac:dyDescent="0.25">
      <c r="A72" s="138"/>
      <c r="B72" s="135"/>
      <c r="C72" s="22"/>
      <c r="D72" s="58" t="s">
        <v>27</v>
      </c>
      <c r="E72" s="43">
        <f>+F72+G72+H72+I72+J72+K72+P72</f>
        <v>0</v>
      </c>
      <c r="F72" s="9">
        <v>0</v>
      </c>
      <c r="G72" s="56">
        <v>0</v>
      </c>
      <c r="H72" s="56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</row>
    <row r="73" spans="1:16" ht="41.25" customHeight="1" x14ac:dyDescent="0.25">
      <c r="A73" s="138"/>
      <c r="B73" s="135"/>
      <c r="C73" s="17" t="s">
        <v>12</v>
      </c>
      <c r="D73" s="17" t="s">
        <v>3</v>
      </c>
      <c r="E73" s="43">
        <f t="shared" si="19"/>
        <v>0</v>
      </c>
      <c r="F73" s="64">
        <v>0</v>
      </c>
      <c r="G73" s="13">
        <v>0</v>
      </c>
      <c r="H73" s="13">
        <v>0</v>
      </c>
      <c r="I73" s="16">
        <v>0</v>
      </c>
      <c r="J73" s="16">
        <v>0</v>
      </c>
      <c r="K73" s="16">
        <v>0</v>
      </c>
      <c r="L73" s="54">
        <v>0</v>
      </c>
      <c r="M73" s="54">
        <v>0</v>
      </c>
      <c r="N73" s="54">
        <v>0</v>
      </c>
      <c r="O73" s="54">
        <v>0</v>
      </c>
      <c r="P73" s="16">
        <v>0</v>
      </c>
    </row>
    <row r="74" spans="1:16" ht="66.75" customHeight="1" x14ac:dyDescent="0.25">
      <c r="A74" s="138"/>
      <c r="B74" s="135"/>
      <c r="C74" s="3" t="s">
        <v>40</v>
      </c>
      <c r="D74" s="3" t="s">
        <v>4</v>
      </c>
      <c r="E74" s="43">
        <f t="shared" si="19"/>
        <v>80000</v>
      </c>
      <c r="F74" s="9">
        <v>0</v>
      </c>
      <c r="G74" s="13">
        <v>40000</v>
      </c>
      <c r="H74" s="13">
        <v>40000</v>
      </c>
      <c r="I74" s="16">
        <v>0</v>
      </c>
      <c r="J74" s="16">
        <v>0</v>
      </c>
      <c r="K74" s="16">
        <v>0</v>
      </c>
      <c r="L74" s="54">
        <v>0</v>
      </c>
      <c r="M74" s="54">
        <v>0</v>
      </c>
      <c r="N74" s="54">
        <v>0</v>
      </c>
      <c r="O74" s="54">
        <v>0</v>
      </c>
      <c r="P74" s="16">
        <v>0</v>
      </c>
    </row>
    <row r="75" spans="1:16" ht="36" customHeight="1" x14ac:dyDescent="0.25">
      <c r="A75" s="139"/>
      <c r="B75" s="136"/>
      <c r="C75" s="3"/>
      <c r="D75" s="24" t="s">
        <v>28</v>
      </c>
      <c r="E75" s="43">
        <f t="shared" si="19"/>
        <v>0</v>
      </c>
      <c r="F75" s="9">
        <v>0</v>
      </c>
      <c r="G75" s="56">
        <v>0</v>
      </c>
      <c r="H75" s="56">
        <v>0</v>
      </c>
      <c r="I75" s="54">
        <v>0</v>
      </c>
      <c r="J75" s="54">
        <v>0</v>
      </c>
      <c r="K75" s="54">
        <f>P75+Q74+R74+S74+T74+U74+V74+W74+X74</f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</row>
    <row r="76" spans="1:16" ht="17.25" customHeight="1" x14ac:dyDescent="0.25">
      <c r="A76" s="137" t="s">
        <v>23</v>
      </c>
      <c r="B76" s="134" t="s">
        <v>64</v>
      </c>
      <c r="C76" s="110"/>
      <c r="D76" s="117" t="s">
        <v>14</v>
      </c>
      <c r="E76" s="43">
        <f>+F76+G76+H76+I76+J76+K76+P76</f>
        <v>0</v>
      </c>
      <c r="F76" s="40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</row>
    <row r="77" spans="1:16" ht="37.5" customHeight="1" x14ac:dyDescent="0.25">
      <c r="A77" s="138"/>
      <c r="B77" s="135"/>
      <c r="C77" s="22"/>
      <c r="D77" s="58" t="s">
        <v>27</v>
      </c>
      <c r="E77" s="43">
        <f t="shared" si="19"/>
        <v>0</v>
      </c>
      <c r="F77" s="9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f>Q76+R76+S76+T76+U76+V76+W76+X76+Y76</f>
        <v>0</v>
      </c>
    </row>
    <row r="78" spans="1:16" ht="37.5" customHeight="1" x14ac:dyDescent="0.25">
      <c r="A78" s="138"/>
      <c r="B78" s="135"/>
      <c r="C78" s="58" t="s">
        <v>12</v>
      </c>
      <c r="D78" s="3" t="s">
        <v>3</v>
      </c>
      <c r="E78" s="43">
        <f t="shared" si="19"/>
        <v>0</v>
      </c>
      <c r="F78" s="9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f>Q77+R77+S77+T77+U77+V77+W77+X77+Y77</f>
        <v>0</v>
      </c>
    </row>
    <row r="79" spans="1:16" ht="51.75" customHeight="1" x14ac:dyDescent="0.25">
      <c r="A79" s="138"/>
      <c r="B79" s="135"/>
      <c r="C79" s="58" t="s">
        <v>18</v>
      </c>
      <c r="D79" s="3" t="s">
        <v>4</v>
      </c>
      <c r="E79" s="43">
        <f t="shared" si="19"/>
        <v>0</v>
      </c>
      <c r="F79" s="9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f>Q80+R80+S80+T80+U80+V80+W80+X80+Y80</f>
        <v>0</v>
      </c>
    </row>
    <row r="80" spans="1:16" ht="32.25" customHeight="1" x14ac:dyDescent="0.25">
      <c r="A80" s="139"/>
      <c r="B80" s="136"/>
      <c r="C80" s="22"/>
      <c r="D80" s="24" t="s">
        <v>28</v>
      </c>
      <c r="E80" s="43">
        <f t="shared" si="19"/>
        <v>0</v>
      </c>
      <c r="F80" s="9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f>Q79+R79+S79+T79+U79+V79+W79+X79+Y79</f>
        <v>0</v>
      </c>
    </row>
    <row r="81" spans="1:16" ht="22.5" customHeight="1" x14ac:dyDescent="0.25">
      <c r="A81" s="137" t="s">
        <v>24</v>
      </c>
      <c r="B81" s="134" t="s">
        <v>65</v>
      </c>
      <c r="C81" s="110"/>
      <c r="D81" s="117" t="s">
        <v>14</v>
      </c>
      <c r="E81" s="43">
        <f t="shared" si="19"/>
        <v>0</v>
      </c>
      <c r="F81" s="40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</row>
    <row r="82" spans="1:16" ht="22.5" customHeight="1" x14ac:dyDescent="0.25">
      <c r="A82" s="138"/>
      <c r="B82" s="135"/>
      <c r="C82" s="4"/>
      <c r="D82" s="58" t="s">
        <v>27</v>
      </c>
      <c r="E82" s="43">
        <f t="shared" si="19"/>
        <v>0</v>
      </c>
      <c r="F82" s="9">
        <f>G82+H82+I82+J82+K82+P82+Q81+R81+S81</f>
        <v>0</v>
      </c>
      <c r="G82" s="54">
        <f>H82+I82+J82+K82+P82+Q81+R81+S81+T81</f>
        <v>0</v>
      </c>
      <c r="H82" s="54">
        <f>I82+J82+K82+P82+Q81+R81+S81+T81+U81</f>
        <v>0</v>
      </c>
      <c r="I82" s="54">
        <f>J82+K82+P82+Q81+R81+S81+T81+U81+V81</f>
        <v>0</v>
      </c>
      <c r="J82" s="54">
        <f>K82+P82+Q81+R81+S81+T81+U81+V81+W81</f>
        <v>0</v>
      </c>
      <c r="K82" s="54">
        <f>P82+Q81+R81+S81+T81+U81+V81+W81+X81</f>
        <v>0</v>
      </c>
      <c r="L82" s="54">
        <v>0</v>
      </c>
      <c r="M82" s="54">
        <v>0</v>
      </c>
      <c r="N82" s="54">
        <v>0</v>
      </c>
      <c r="O82" s="54">
        <v>0</v>
      </c>
      <c r="P82" s="54">
        <f>Q81+R81+S81+T81+U81+V81+W81+X81+Y81</f>
        <v>0</v>
      </c>
    </row>
    <row r="83" spans="1:16" ht="32.25" customHeight="1" x14ac:dyDescent="0.25">
      <c r="A83" s="138"/>
      <c r="B83" s="135"/>
      <c r="C83" s="58" t="s">
        <v>12</v>
      </c>
      <c r="D83" s="3" t="s">
        <v>3</v>
      </c>
      <c r="E83" s="43">
        <f t="shared" si="19"/>
        <v>0</v>
      </c>
      <c r="F83" s="9">
        <f>G83+H83+I83+J83+K83+P83+Q83+R83+S83</f>
        <v>0</v>
      </c>
      <c r="G83" s="54">
        <f>H83+I83+J83+K83+P83+Q83+R83+S83+T83</f>
        <v>0</v>
      </c>
      <c r="H83" s="54">
        <f>I83+J83+K83+P83+Q83+R83+S83+T83+U83</f>
        <v>0</v>
      </c>
      <c r="I83" s="54">
        <f>J83+K83+P83+Q83+R83+S83+T83+U83+V83</f>
        <v>0</v>
      </c>
      <c r="J83" s="54">
        <f>K83+P83+Q83+R83+S83+T83+U83+V83+W83</f>
        <v>0</v>
      </c>
      <c r="K83" s="54">
        <f>P83+Q83+R83+S83+T83+U83+V83+W83+X83</f>
        <v>0</v>
      </c>
      <c r="L83" s="54">
        <v>0</v>
      </c>
      <c r="M83" s="54">
        <v>0</v>
      </c>
      <c r="N83" s="54">
        <v>0</v>
      </c>
      <c r="O83" s="54">
        <v>0</v>
      </c>
      <c r="P83" s="54">
        <f>Q83+R83+S83+T83+U83+V83+W83+X83+Y83</f>
        <v>0</v>
      </c>
    </row>
    <row r="84" spans="1:16" ht="33.75" customHeight="1" x14ac:dyDescent="0.25">
      <c r="A84" s="138"/>
      <c r="B84" s="135"/>
      <c r="C84" s="58" t="s">
        <v>18</v>
      </c>
      <c r="D84" s="3" t="s">
        <v>4</v>
      </c>
      <c r="E84" s="43">
        <f t="shared" si="19"/>
        <v>0</v>
      </c>
      <c r="F84" s="9">
        <f>G84+H84+I84+J84+K84+P84+Q84+R84+S84</f>
        <v>0</v>
      </c>
      <c r="G84" s="54">
        <f>H84+I84+J84+K84+P84+Q84+R84+S84+T84</f>
        <v>0</v>
      </c>
      <c r="H84" s="54">
        <f>I84+J84+K84+P84+Q84+R84+S84+T84+U84</f>
        <v>0</v>
      </c>
      <c r="I84" s="54">
        <f>J84+K84+P84+Q84+R84+S84+T84+U84+V84</f>
        <v>0</v>
      </c>
      <c r="J84" s="54">
        <f>K84+P84+Q84+R84+S84+T84+U84+V84+W84</f>
        <v>0</v>
      </c>
      <c r="K84" s="54">
        <f>P84+Q84+R84+S84+T84+U84+V84+W84+X84</f>
        <v>0</v>
      </c>
      <c r="L84" s="54">
        <v>0</v>
      </c>
      <c r="M84" s="54">
        <v>0</v>
      </c>
      <c r="N84" s="54">
        <v>0</v>
      </c>
      <c r="O84" s="54">
        <v>0</v>
      </c>
      <c r="P84" s="54">
        <f>Q84+R84+S84+T84+U84+V84+W84+X84+Y84</f>
        <v>0</v>
      </c>
    </row>
    <row r="85" spans="1:16" ht="30.75" customHeight="1" x14ac:dyDescent="0.25">
      <c r="A85" s="139"/>
      <c r="B85" s="136"/>
      <c r="C85" s="22"/>
      <c r="D85" s="24" t="s">
        <v>28</v>
      </c>
      <c r="E85" s="43">
        <f t="shared" si="19"/>
        <v>0</v>
      </c>
      <c r="F85" s="9">
        <f>G85+H85+I85+J85+K85+P85+Q84+R84+S84</f>
        <v>0</v>
      </c>
      <c r="G85" s="54">
        <f>H85+I85+J85+K85+P85+Q84+R84+S84+T84</f>
        <v>0</v>
      </c>
      <c r="H85" s="54">
        <f>I85+J85+K85+P85+Q84+R84+S84+T84+U84</f>
        <v>0</v>
      </c>
      <c r="I85" s="54">
        <f>J85+K85+P85+Q84+R84+S84+T84+U84+V84</f>
        <v>0</v>
      </c>
      <c r="J85" s="54">
        <f>K85+P85+Q84+R84+S84+T84+U84+V84+W84</f>
        <v>0</v>
      </c>
      <c r="K85" s="54">
        <f>P85+Q84+R84+S84+T84+U84+V84+W84+X84</f>
        <v>0</v>
      </c>
      <c r="L85" s="54">
        <v>0</v>
      </c>
      <c r="M85" s="54">
        <v>0</v>
      </c>
      <c r="N85" s="54">
        <v>0</v>
      </c>
      <c r="O85" s="54">
        <v>0</v>
      </c>
      <c r="P85" s="54">
        <f>Q84+R84+S84+T84+U84+V84+W84+X84+Y84</f>
        <v>0</v>
      </c>
    </row>
    <row r="86" spans="1:16" ht="30.75" customHeight="1" x14ac:dyDescent="0.25">
      <c r="A86" s="137" t="s">
        <v>25</v>
      </c>
      <c r="B86" s="134" t="s">
        <v>66</v>
      </c>
      <c r="C86" s="110"/>
      <c r="D86" s="110" t="s">
        <v>14</v>
      </c>
      <c r="E86" s="43">
        <f t="shared" si="19"/>
        <v>0</v>
      </c>
      <c r="F86" s="40">
        <v>0</v>
      </c>
      <c r="G86" s="88">
        <v>0</v>
      </c>
      <c r="H86" s="88">
        <v>0</v>
      </c>
      <c r="I86" s="85">
        <v>0</v>
      </c>
      <c r="J86" s="85">
        <v>0</v>
      </c>
      <c r="K86" s="85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</row>
    <row r="87" spans="1:16" ht="25.5" customHeight="1" x14ac:dyDescent="0.25">
      <c r="A87" s="138"/>
      <c r="B87" s="135"/>
      <c r="C87" s="31"/>
      <c r="D87" s="58" t="s">
        <v>27</v>
      </c>
      <c r="E87" s="43">
        <f t="shared" si="19"/>
        <v>0</v>
      </c>
      <c r="F87" s="9">
        <f>G87+H87+I87+J87+K87+P87+Q86+R86+S86</f>
        <v>0</v>
      </c>
      <c r="G87" s="86">
        <f>H87+I87+J87+K87+P87+Q86+R86+S86+T86</f>
        <v>0</v>
      </c>
      <c r="H87" s="86">
        <f>I87+J87+K87+P87+Q86+R86+S86+T86+U86</f>
        <v>0</v>
      </c>
      <c r="I87" s="86">
        <f>J87+K87+P87+Q86+R86+S86+T86+U86+V86</f>
        <v>0</v>
      </c>
      <c r="J87" s="86">
        <f>K87+P87+Q86+R86+S86+T86+U86+V86+W86</f>
        <v>0</v>
      </c>
      <c r="K87" s="86">
        <f>P87+Q86+R86+S86+T86+U86+V86+W86+X86</f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</row>
    <row r="88" spans="1:16" ht="32.25" customHeight="1" x14ac:dyDescent="0.25">
      <c r="A88" s="138"/>
      <c r="B88" s="135"/>
      <c r="C88" s="58" t="s">
        <v>12</v>
      </c>
      <c r="D88" s="58" t="s">
        <v>3</v>
      </c>
      <c r="E88" s="43">
        <f t="shared" si="19"/>
        <v>0</v>
      </c>
      <c r="F88" s="9">
        <f>G88+H88+I88+J88+K88+P88+Q87+R87+S87</f>
        <v>0</v>
      </c>
      <c r="G88" s="86">
        <f>H88+I88+J88+K88+P88+Q87+R87+S87+T87</f>
        <v>0</v>
      </c>
      <c r="H88" s="86">
        <f>I88+J88+K88+P88+Q87+R87+S87+T87+U87</f>
        <v>0</v>
      </c>
      <c r="I88" s="86">
        <f>J88+K88+P88+Q87+R87+S87+T87+U87+V87</f>
        <v>0</v>
      </c>
      <c r="J88" s="86">
        <f>K88+P88+Q87+R87+S87+T87+U87+V87+W87</f>
        <v>0</v>
      </c>
      <c r="K88" s="86">
        <f>P88+Q87+R87+S87+T87+U87+V87+W87+X87</f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</row>
    <row r="89" spans="1:16" ht="49.5" customHeight="1" x14ac:dyDescent="0.25">
      <c r="A89" s="138"/>
      <c r="B89" s="135"/>
      <c r="C89" s="58" t="s">
        <v>18</v>
      </c>
      <c r="D89" s="58" t="s">
        <v>4</v>
      </c>
      <c r="E89" s="43">
        <f t="shared" si="19"/>
        <v>0</v>
      </c>
      <c r="F89" s="9">
        <f>G89+H89+I89+J89+K89+P89+Q89+R89+S89</f>
        <v>0</v>
      </c>
      <c r="G89" s="86">
        <f>H89+I89+J89+K89+P89+Q89+R89+S89+T89</f>
        <v>0</v>
      </c>
      <c r="H89" s="86">
        <f>I89+J89+K89+P89+Q89+R89+S89+T89+U89</f>
        <v>0</v>
      </c>
      <c r="I89" s="86">
        <f>J89+K89+P89+Q89+R89+S89+T89+U89+V89</f>
        <v>0</v>
      </c>
      <c r="J89" s="86">
        <f>K89+P89+Q89+R89+S89+T89+U89+V89+W89</f>
        <v>0</v>
      </c>
      <c r="K89" s="86">
        <f>P89+Q89+R89+S89+T89+U89+V89+W89+X89</f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</row>
    <row r="90" spans="1:16" ht="31.5" customHeight="1" x14ac:dyDescent="0.25">
      <c r="A90" s="139"/>
      <c r="B90" s="136"/>
      <c r="C90" s="4"/>
      <c r="D90" s="24" t="s">
        <v>28</v>
      </c>
      <c r="E90" s="43">
        <f t="shared" si="19"/>
        <v>0</v>
      </c>
      <c r="F90" s="73">
        <v>0</v>
      </c>
      <c r="G90" s="87">
        <v>0</v>
      </c>
      <c r="H90" s="87">
        <v>0</v>
      </c>
      <c r="I90" s="87">
        <v>0</v>
      </c>
      <c r="J90" s="87">
        <v>0</v>
      </c>
      <c r="K90" s="87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</row>
    <row r="91" spans="1:16" ht="31.5" customHeight="1" x14ac:dyDescent="0.25">
      <c r="A91" s="137" t="s">
        <v>41</v>
      </c>
      <c r="B91" s="134" t="s">
        <v>73</v>
      </c>
      <c r="C91" s="110"/>
      <c r="D91" s="118" t="s">
        <v>14</v>
      </c>
      <c r="E91" s="43">
        <f t="shared" si="19"/>
        <v>330116</v>
      </c>
      <c r="F91" s="40">
        <f>SUM(F92:F95)</f>
        <v>160116</v>
      </c>
      <c r="G91" s="88">
        <f>SUM(G92:G95)</f>
        <v>85000</v>
      </c>
      <c r="H91" s="88">
        <f>SUM(H92:H95)</f>
        <v>85000</v>
      </c>
      <c r="I91" s="88">
        <f>SUM(I92:I95)</f>
        <v>0</v>
      </c>
      <c r="J91" s="88">
        <f t="shared" ref="J91:P91" si="21">SUM(J92:J95)</f>
        <v>0</v>
      </c>
      <c r="K91" s="88">
        <f t="shared" si="21"/>
        <v>0</v>
      </c>
      <c r="L91" s="88">
        <f t="shared" si="21"/>
        <v>0</v>
      </c>
      <c r="M91" s="88">
        <f t="shared" si="21"/>
        <v>0</v>
      </c>
      <c r="N91" s="88">
        <f t="shared" si="21"/>
        <v>0</v>
      </c>
      <c r="O91" s="88">
        <f t="shared" si="21"/>
        <v>0</v>
      </c>
      <c r="P91" s="88">
        <f t="shared" si="21"/>
        <v>0</v>
      </c>
    </row>
    <row r="92" spans="1:16" ht="31.5" customHeight="1" x14ac:dyDescent="0.25">
      <c r="A92" s="138"/>
      <c r="B92" s="135"/>
      <c r="C92" s="31"/>
      <c r="D92" s="58" t="s">
        <v>27</v>
      </c>
      <c r="E92" s="43">
        <f t="shared" si="19"/>
        <v>0</v>
      </c>
      <c r="F92" s="9">
        <f>G92+H92+I92+J92+K92+P92+Q91+R91+S91</f>
        <v>0</v>
      </c>
      <c r="G92" s="86">
        <v>0</v>
      </c>
      <c r="H92" s="86">
        <v>0</v>
      </c>
      <c r="I92" s="86">
        <v>0</v>
      </c>
      <c r="J92" s="86">
        <v>0</v>
      </c>
      <c r="K92" s="86">
        <v>0</v>
      </c>
      <c r="L92" s="86">
        <v>0</v>
      </c>
      <c r="M92" s="86">
        <v>0</v>
      </c>
      <c r="N92" s="86">
        <v>0</v>
      </c>
      <c r="O92" s="86">
        <v>0</v>
      </c>
      <c r="P92" s="86">
        <v>0</v>
      </c>
    </row>
    <row r="93" spans="1:16" ht="31.5" customHeight="1" x14ac:dyDescent="0.25">
      <c r="A93" s="138"/>
      <c r="B93" s="135"/>
      <c r="C93" s="58" t="s">
        <v>12</v>
      </c>
      <c r="D93" s="3" t="s">
        <v>3</v>
      </c>
      <c r="E93" s="43">
        <f t="shared" si="19"/>
        <v>0</v>
      </c>
      <c r="F93" s="9">
        <v>0</v>
      </c>
      <c r="G93" s="86">
        <v>0</v>
      </c>
      <c r="H93" s="86">
        <v>0</v>
      </c>
      <c r="I93" s="86">
        <v>0</v>
      </c>
      <c r="J93" s="86">
        <v>0</v>
      </c>
      <c r="K93" s="86">
        <v>0</v>
      </c>
      <c r="L93" s="86">
        <v>0</v>
      </c>
      <c r="M93" s="86">
        <v>0</v>
      </c>
      <c r="N93" s="86">
        <v>0</v>
      </c>
      <c r="O93" s="86">
        <v>0</v>
      </c>
      <c r="P93" s="86">
        <v>0</v>
      </c>
    </row>
    <row r="94" spans="1:16" ht="51.75" customHeight="1" x14ac:dyDescent="0.25">
      <c r="A94" s="138"/>
      <c r="B94" s="135"/>
      <c r="C94" s="58" t="s">
        <v>18</v>
      </c>
      <c r="D94" s="3" t="s">
        <v>4</v>
      </c>
      <c r="E94" s="43">
        <f t="shared" si="19"/>
        <v>330116</v>
      </c>
      <c r="F94" s="9">
        <v>160116</v>
      </c>
      <c r="G94" s="86">
        <v>85000</v>
      </c>
      <c r="H94" s="86">
        <v>85000</v>
      </c>
      <c r="I94" s="86">
        <v>0</v>
      </c>
      <c r="J94" s="86">
        <v>0</v>
      </c>
      <c r="K94" s="86">
        <v>0</v>
      </c>
      <c r="L94" s="86">
        <v>0</v>
      </c>
      <c r="M94" s="86">
        <v>0</v>
      </c>
      <c r="N94" s="86">
        <v>0</v>
      </c>
      <c r="O94" s="86">
        <v>0</v>
      </c>
      <c r="P94" s="86">
        <v>0</v>
      </c>
    </row>
    <row r="95" spans="1:16" ht="31.5" customHeight="1" x14ac:dyDescent="0.25">
      <c r="A95" s="139"/>
      <c r="B95" s="136"/>
      <c r="C95" s="4"/>
      <c r="D95" s="69" t="s">
        <v>28</v>
      </c>
      <c r="E95" s="43">
        <f t="shared" si="19"/>
        <v>0</v>
      </c>
      <c r="F95" s="9">
        <v>0</v>
      </c>
      <c r="G95" s="86">
        <v>0</v>
      </c>
      <c r="H95" s="86">
        <v>0</v>
      </c>
      <c r="I95" s="86">
        <v>0</v>
      </c>
      <c r="J95" s="86">
        <v>0</v>
      </c>
      <c r="K95" s="86">
        <v>0</v>
      </c>
      <c r="L95" s="86">
        <v>0</v>
      </c>
      <c r="M95" s="86">
        <v>0</v>
      </c>
      <c r="N95" s="86">
        <v>0</v>
      </c>
      <c r="O95" s="86">
        <v>0</v>
      </c>
      <c r="P95" s="86">
        <v>0</v>
      </c>
    </row>
    <row r="96" spans="1:16" ht="39.75" customHeight="1" x14ac:dyDescent="0.25">
      <c r="A96" s="146" t="s">
        <v>55</v>
      </c>
      <c r="B96" s="147"/>
      <c r="C96" s="148"/>
      <c r="D96" s="117" t="s">
        <v>10</v>
      </c>
      <c r="E96" s="43">
        <f t="shared" si="19"/>
        <v>410116</v>
      </c>
      <c r="F96" s="82">
        <f t="shared" ref="F96:K96" si="22">(F99+F98)</f>
        <v>160116</v>
      </c>
      <c r="G96" s="91">
        <f t="shared" si="22"/>
        <v>125000</v>
      </c>
      <c r="H96" s="91">
        <f t="shared" si="22"/>
        <v>125000</v>
      </c>
      <c r="I96" s="91">
        <f t="shared" si="22"/>
        <v>0</v>
      </c>
      <c r="J96" s="91">
        <f t="shared" si="22"/>
        <v>0</v>
      </c>
      <c r="K96" s="91">
        <f t="shared" si="22"/>
        <v>0</v>
      </c>
      <c r="L96" s="91">
        <f t="shared" ref="L96:O96" si="23">(L99+L98)</f>
        <v>0</v>
      </c>
      <c r="M96" s="91">
        <f t="shared" si="23"/>
        <v>0</v>
      </c>
      <c r="N96" s="91">
        <f t="shared" si="23"/>
        <v>0</v>
      </c>
      <c r="O96" s="91">
        <f t="shared" si="23"/>
        <v>0</v>
      </c>
      <c r="P96" s="89">
        <f>Q100+R100+S100+T100+U100+V100+W100+X100+Y100</f>
        <v>0</v>
      </c>
    </row>
    <row r="97" spans="1:16" ht="23.25" customHeight="1" x14ac:dyDescent="0.25">
      <c r="A97" s="149"/>
      <c r="B97" s="150"/>
      <c r="C97" s="151"/>
      <c r="D97" s="118" t="s">
        <v>27</v>
      </c>
      <c r="E97" s="43">
        <f t="shared" si="19"/>
        <v>0</v>
      </c>
      <c r="F97" s="83">
        <v>0</v>
      </c>
      <c r="G97" s="16">
        <v>0</v>
      </c>
      <c r="H97" s="16">
        <v>0</v>
      </c>
      <c r="I97" s="87">
        <v>0</v>
      </c>
      <c r="J97" s="87">
        <v>0</v>
      </c>
      <c r="K97" s="87">
        <v>0</v>
      </c>
      <c r="L97" s="87">
        <v>0</v>
      </c>
      <c r="M97" s="87">
        <v>0</v>
      </c>
      <c r="N97" s="87">
        <v>0</v>
      </c>
      <c r="O97" s="87">
        <v>0</v>
      </c>
      <c r="P97" s="87">
        <v>0</v>
      </c>
    </row>
    <row r="98" spans="1:16" ht="25.5" customHeight="1" x14ac:dyDescent="0.25">
      <c r="A98" s="149"/>
      <c r="B98" s="150"/>
      <c r="C98" s="151"/>
      <c r="D98" s="118" t="s">
        <v>3</v>
      </c>
      <c r="E98" s="43">
        <f t="shared" si="19"/>
        <v>0</v>
      </c>
      <c r="F98" s="84">
        <f t="shared" ref="F98:P98" si="24">F73+F78+F83+F88</f>
        <v>0</v>
      </c>
      <c r="G98" s="12">
        <f t="shared" si="24"/>
        <v>0</v>
      </c>
      <c r="H98" s="12">
        <f t="shared" si="24"/>
        <v>0</v>
      </c>
      <c r="I98" s="90">
        <f t="shared" si="24"/>
        <v>0</v>
      </c>
      <c r="J98" s="90">
        <f t="shared" si="24"/>
        <v>0</v>
      </c>
      <c r="K98" s="90">
        <f t="shared" si="24"/>
        <v>0</v>
      </c>
      <c r="L98" s="90">
        <f t="shared" ref="L98:O98" si="25">L73+L78+L83+L88</f>
        <v>0</v>
      </c>
      <c r="M98" s="90">
        <f t="shared" si="25"/>
        <v>0</v>
      </c>
      <c r="N98" s="90">
        <f t="shared" si="25"/>
        <v>0</v>
      </c>
      <c r="O98" s="90">
        <f t="shared" si="25"/>
        <v>0</v>
      </c>
      <c r="P98" s="90">
        <f t="shared" si="24"/>
        <v>0</v>
      </c>
    </row>
    <row r="99" spans="1:16" ht="22.5" customHeight="1" x14ac:dyDescent="0.25">
      <c r="A99" s="149"/>
      <c r="B99" s="150"/>
      <c r="C99" s="151"/>
      <c r="D99" s="118" t="s">
        <v>7</v>
      </c>
      <c r="E99" s="43">
        <f t="shared" si="19"/>
        <v>410116</v>
      </c>
      <c r="F99" s="84">
        <f>F74+F79+F84+F89+F94</f>
        <v>160116</v>
      </c>
      <c r="G99" s="90">
        <f>G74+G79+G84+G89+G94</f>
        <v>125000</v>
      </c>
      <c r="H99" s="90">
        <f>H74+H79+H84+H89+H94</f>
        <v>125000</v>
      </c>
      <c r="I99" s="84">
        <f>I74+I79+I84+I89+I94</f>
        <v>0</v>
      </c>
      <c r="J99" s="90">
        <f>J74+J79+J84+J89</f>
        <v>0</v>
      </c>
      <c r="K99" s="90">
        <f>K74+K79+K84+K89</f>
        <v>0</v>
      </c>
      <c r="L99" s="90">
        <f t="shared" ref="L99:O99" si="26">L74+L79+L84+L89</f>
        <v>0</v>
      </c>
      <c r="M99" s="90">
        <f t="shared" si="26"/>
        <v>0</v>
      </c>
      <c r="N99" s="90">
        <f t="shared" si="26"/>
        <v>0</v>
      </c>
      <c r="O99" s="90">
        <f t="shared" si="26"/>
        <v>0</v>
      </c>
      <c r="P99" s="90">
        <f>P74+P79+P84+P89</f>
        <v>0</v>
      </c>
    </row>
    <row r="100" spans="1:16" ht="31.5" customHeight="1" x14ac:dyDescent="0.25">
      <c r="A100" s="152"/>
      <c r="B100" s="153"/>
      <c r="C100" s="154"/>
      <c r="D100" s="30" t="s">
        <v>28</v>
      </c>
      <c r="E100" s="43">
        <f t="shared" si="19"/>
        <v>0</v>
      </c>
      <c r="F100" s="73">
        <v>0</v>
      </c>
      <c r="G100" s="16">
        <v>0</v>
      </c>
      <c r="H100" s="16">
        <v>0</v>
      </c>
      <c r="I100" s="87">
        <v>0</v>
      </c>
      <c r="J100" s="87">
        <v>0</v>
      </c>
      <c r="K100" s="87">
        <v>0</v>
      </c>
      <c r="L100" s="87">
        <v>0</v>
      </c>
      <c r="M100" s="87">
        <v>0</v>
      </c>
      <c r="N100" s="87">
        <v>0</v>
      </c>
      <c r="O100" s="87">
        <v>0</v>
      </c>
      <c r="P100" s="87">
        <v>0</v>
      </c>
    </row>
    <row r="101" spans="1:16" ht="24.75" customHeight="1" x14ac:dyDescent="0.25">
      <c r="A101" s="131"/>
      <c r="B101" s="128" t="s">
        <v>32</v>
      </c>
      <c r="C101" s="117"/>
      <c r="D101" s="117" t="s">
        <v>14</v>
      </c>
      <c r="E101" s="43">
        <f t="shared" si="19"/>
        <v>0</v>
      </c>
      <c r="F101" s="46">
        <v>0</v>
      </c>
      <c r="G101" s="37">
        <v>0</v>
      </c>
      <c r="H101" s="37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</row>
    <row r="102" spans="1:16" ht="24.75" customHeight="1" x14ac:dyDescent="0.25">
      <c r="A102" s="132"/>
      <c r="B102" s="129"/>
      <c r="C102" s="33"/>
      <c r="D102" s="58" t="s">
        <v>27</v>
      </c>
      <c r="E102" s="43">
        <f t="shared" si="19"/>
        <v>0</v>
      </c>
      <c r="F102" s="73">
        <v>0</v>
      </c>
      <c r="G102" s="16">
        <v>0</v>
      </c>
      <c r="H102" s="16">
        <v>0</v>
      </c>
      <c r="I102" s="87">
        <v>0</v>
      </c>
      <c r="J102" s="87">
        <v>0</v>
      </c>
      <c r="K102" s="87">
        <v>0</v>
      </c>
      <c r="L102" s="87">
        <v>0</v>
      </c>
      <c r="M102" s="87">
        <v>0</v>
      </c>
      <c r="N102" s="87">
        <v>0</v>
      </c>
      <c r="O102" s="87">
        <v>0</v>
      </c>
      <c r="P102" s="87">
        <v>0</v>
      </c>
    </row>
    <row r="103" spans="1:16" ht="24.75" customHeight="1" x14ac:dyDescent="0.25">
      <c r="A103" s="132"/>
      <c r="B103" s="129"/>
      <c r="C103" s="33"/>
      <c r="D103" s="58" t="s">
        <v>3</v>
      </c>
      <c r="E103" s="43">
        <f t="shared" si="19"/>
        <v>0</v>
      </c>
      <c r="F103" s="73">
        <v>0</v>
      </c>
      <c r="G103" s="16">
        <v>0</v>
      </c>
      <c r="H103" s="16">
        <v>0</v>
      </c>
      <c r="I103" s="87">
        <v>0</v>
      </c>
      <c r="J103" s="87">
        <v>0</v>
      </c>
      <c r="K103" s="87">
        <v>0</v>
      </c>
      <c r="L103" s="87">
        <v>0</v>
      </c>
      <c r="M103" s="87">
        <v>0</v>
      </c>
      <c r="N103" s="87">
        <v>0</v>
      </c>
      <c r="O103" s="87">
        <v>0</v>
      </c>
      <c r="P103" s="87">
        <v>0</v>
      </c>
    </row>
    <row r="104" spans="1:16" ht="24.75" customHeight="1" x14ac:dyDescent="0.25">
      <c r="A104" s="132"/>
      <c r="B104" s="129"/>
      <c r="C104" s="33"/>
      <c r="D104" s="58" t="s">
        <v>4</v>
      </c>
      <c r="E104" s="43">
        <f t="shared" si="19"/>
        <v>0</v>
      </c>
      <c r="F104" s="73">
        <v>0</v>
      </c>
      <c r="G104" s="16">
        <v>0</v>
      </c>
      <c r="H104" s="16">
        <v>0</v>
      </c>
      <c r="I104" s="87">
        <v>0</v>
      </c>
      <c r="J104" s="87">
        <v>0</v>
      </c>
      <c r="K104" s="87">
        <v>0</v>
      </c>
      <c r="L104" s="87">
        <v>0</v>
      </c>
      <c r="M104" s="87">
        <v>0</v>
      </c>
      <c r="N104" s="87">
        <v>0</v>
      </c>
      <c r="O104" s="87">
        <v>0</v>
      </c>
      <c r="P104" s="87">
        <v>0</v>
      </c>
    </row>
    <row r="105" spans="1:16" ht="24.75" customHeight="1" x14ac:dyDescent="0.25">
      <c r="A105" s="133"/>
      <c r="B105" s="130"/>
      <c r="C105" s="33"/>
      <c r="D105" s="24" t="s">
        <v>28</v>
      </c>
      <c r="E105" s="43">
        <f t="shared" si="19"/>
        <v>0</v>
      </c>
      <c r="F105" s="73">
        <v>0</v>
      </c>
      <c r="G105" s="16">
        <v>0</v>
      </c>
      <c r="H105" s="16">
        <v>0</v>
      </c>
      <c r="I105" s="87">
        <v>0</v>
      </c>
      <c r="J105" s="87">
        <v>0</v>
      </c>
      <c r="K105" s="87">
        <v>0</v>
      </c>
      <c r="L105" s="87">
        <v>0</v>
      </c>
      <c r="M105" s="87">
        <v>0</v>
      </c>
      <c r="N105" s="87">
        <v>0</v>
      </c>
      <c r="O105" s="87">
        <v>0</v>
      </c>
      <c r="P105" s="87">
        <v>0</v>
      </c>
    </row>
    <row r="106" spans="1:16" ht="21" customHeight="1" x14ac:dyDescent="0.25">
      <c r="A106" s="155" t="s">
        <v>49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7"/>
    </row>
    <row r="107" spans="1:16" ht="27" customHeight="1" x14ac:dyDescent="0.25">
      <c r="A107" s="137" t="s">
        <v>50</v>
      </c>
      <c r="B107" s="167" t="s">
        <v>67</v>
      </c>
      <c r="C107" s="51"/>
      <c r="D107" s="51" t="s">
        <v>14</v>
      </c>
      <c r="E107" s="43">
        <f t="shared" ref="E107:E141" si="27">+F107+G107+H107+I107+J107+K107+P107</f>
        <v>115000</v>
      </c>
      <c r="F107" s="43">
        <f>SUM(F109:F110)</f>
        <v>0</v>
      </c>
      <c r="G107" s="42">
        <f t="shared" ref="G107:P107" si="28">G109+G110</f>
        <v>57500</v>
      </c>
      <c r="H107" s="42">
        <f t="shared" si="28"/>
        <v>57500</v>
      </c>
      <c r="I107" s="38">
        <f t="shared" si="28"/>
        <v>0</v>
      </c>
      <c r="J107" s="38">
        <f t="shared" si="28"/>
        <v>0</v>
      </c>
      <c r="K107" s="38">
        <f t="shared" si="28"/>
        <v>0</v>
      </c>
      <c r="L107" s="38">
        <f t="shared" si="28"/>
        <v>0</v>
      </c>
      <c r="M107" s="38">
        <f t="shared" si="28"/>
        <v>0</v>
      </c>
      <c r="N107" s="38">
        <f t="shared" si="28"/>
        <v>0</v>
      </c>
      <c r="O107" s="38">
        <f t="shared" si="28"/>
        <v>0</v>
      </c>
      <c r="P107" s="38">
        <f t="shared" si="28"/>
        <v>0</v>
      </c>
    </row>
    <row r="108" spans="1:16" ht="29.25" customHeight="1" x14ac:dyDescent="0.25">
      <c r="A108" s="138"/>
      <c r="B108" s="168"/>
      <c r="C108" s="26"/>
      <c r="D108" s="58" t="s">
        <v>27</v>
      </c>
      <c r="E108" s="43">
        <f t="shared" si="27"/>
        <v>0</v>
      </c>
      <c r="F108" s="9">
        <v>0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f>Q107+R107+S107+T107+U107+V107+W107+X107+Y107</f>
        <v>0</v>
      </c>
    </row>
    <row r="109" spans="1:16" ht="42.75" customHeight="1" x14ac:dyDescent="0.25">
      <c r="A109" s="138"/>
      <c r="B109" s="168"/>
      <c r="C109" s="17" t="s">
        <v>12</v>
      </c>
      <c r="D109" s="10" t="s">
        <v>3</v>
      </c>
      <c r="E109" s="43">
        <f t="shared" si="27"/>
        <v>0</v>
      </c>
      <c r="F109" s="68">
        <v>0</v>
      </c>
      <c r="G109" s="18">
        <v>0</v>
      </c>
      <c r="H109" s="18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f t="shared" ref="P109" si="29">Q109+R109+S109+T109+U109+V109+W109+X109+Y109</f>
        <v>0</v>
      </c>
    </row>
    <row r="110" spans="1:16" ht="48" customHeight="1" x14ac:dyDescent="0.25">
      <c r="A110" s="138"/>
      <c r="B110" s="168"/>
      <c r="C110" s="3" t="s">
        <v>70</v>
      </c>
      <c r="D110" s="58" t="s">
        <v>4</v>
      </c>
      <c r="E110" s="43">
        <f t="shared" si="27"/>
        <v>115000</v>
      </c>
      <c r="F110" s="72">
        <v>0</v>
      </c>
      <c r="G110" s="18">
        <v>57500</v>
      </c>
      <c r="H110" s="18">
        <v>57500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</row>
    <row r="111" spans="1:16" ht="31.5" customHeight="1" x14ac:dyDescent="0.25">
      <c r="A111" s="139"/>
      <c r="B111" s="169"/>
      <c r="C111" s="22"/>
      <c r="D111" s="24" t="s">
        <v>28</v>
      </c>
      <c r="E111" s="43">
        <f t="shared" si="27"/>
        <v>0</v>
      </c>
      <c r="F111" s="9">
        <v>0</v>
      </c>
      <c r="G111" s="54">
        <v>0</v>
      </c>
      <c r="H111" s="54">
        <v>0</v>
      </c>
      <c r="I111" s="54">
        <v>0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f>Q110+R110+S110+T110+U110+V110+W110+X110+Y110</f>
        <v>0</v>
      </c>
    </row>
    <row r="112" spans="1:16" ht="27" customHeight="1" x14ac:dyDescent="0.25">
      <c r="A112" s="137" t="s">
        <v>51</v>
      </c>
      <c r="B112" s="198" t="s">
        <v>68</v>
      </c>
      <c r="C112" s="51"/>
      <c r="D112" s="51" t="s">
        <v>14</v>
      </c>
      <c r="E112" s="43">
        <f t="shared" si="27"/>
        <v>549420</v>
      </c>
      <c r="F112" s="43">
        <f>SUM(F114:F115)</f>
        <v>60000</v>
      </c>
      <c r="G112" s="42">
        <f t="shared" ref="G112:P112" si="30">G114+G115</f>
        <v>244710</v>
      </c>
      <c r="H112" s="42">
        <f t="shared" si="30"/>
        <v>244710</v>
      </c>
      <c r="I112" s="38">
        <f t="shared" si="30"/>
        <v>0</v>
      </c>
      <c r="J112" s="38">
        <f t="shared" si="30"/>
        <v>0</v>
      </c>
      <c r="K112" s="38">
        <f t="shared" si="30"/>
        <v>0</v>
      </c>
      <c r="L112" s="38">
        <f t="shared" si="30"/>
        <v>0</v>
      </c>
      <c r="M112" s="38">
        <f t="shared" si="30"/>
        <v>0</v>
      </c>
      <c r="N112" s="38">
        <f t="shared" si="30"/>
        <v>0</v>
      </c>
      <c r="O112" s="38">
        <f t="shared" si="30"/>
        <v>0</v>
      </c>
      <c r="P112" s="38">
        <f t="shared" si="30"/>
        <v>0</v>
      </c>
    </row>
    <row r="113" spans="1:16" ht="29.25" customHeight="1" x14ac:dyDescent="0.25">
      <c r="A113" s="138"/>
      <c r="B113" s="198"/>
      <c r="C113" s="26"/>
      <c r="D113" s="58" t="s">
        <v>27</v>
      </c>
      <c r="E113" s="43">
        <f t="shared" si="27"/>
        <v>0</v>
      </c>
      <c r="F113" s="9">
        <v>0</v>
      </c>
      <c r="G113" s="54">
        <v>0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f>Q112+R112+S112+T112+U112+V112+W112+X112+Y112</f>
        <v>0</v>
      </c>
    </row>
    <row r="114" spans="1:16" ht="28.5" customHeight="1" x14ac:dyDescent="0.25">
      <c r="A114" s="138"/>
      <c r="B114" s="198"/>
      <c r="C114" s="17" t="s">
        <v>12</v>
      </c>
      <c r="D114" s="10" t="s">
        <v>3</v>
      </c>
      <c r="E114" s="43">
        <f t="shared" si="27"/>
        <v>0</v>
      </c>
      <c r="F114" s="68">
        <v>0</v>
      </c>
      <c r="G114" s="18">
        <v>0</v>
      </c>
      <c r="H114" s="18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</row>
    <row r="115" spans="1:16" ht="38.25" customHeight="1" x14ac:dyDescent="0.25">
      <c r="A115" s="138"/>
      <c r="B115" s="198"/>
      <c r="C115" s="3" t="s">
        <v>70</v>
      </c>
      <c r="D115" s="58" t="s">
        <v>4</v>
      </c>
      <c r="E115" s="43">
        <f t="shared" si="27"/>
        <v>549420</v>
      </c>
      <c r="F115" s="72">
        <v>60000</v>
      </c>
      <c r="G115" s="18">
        <v>244710</v>
      </c>
      <c r="H115" s="18">
        <v>244710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</row>
    <row r="116" spans="1:16" ht="31.5" customHeight="1" x14ac:dyDescent="0.25">
      <c r="A116" s="139"/>
      <c r="B116" s="198"/>
      <c r="C116" s="22"/>
      <c r="D116" s="24" t="s">
        <v>28</v>
      </c>
      <c r="E116" s="43">
        <f t="shared" si="27"/>
        <v>0</v>
      </c>
      <c r="F116" s="9">
        <v>0</v>
      </c>
      <c r="G116" s="54">
        <v>0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</row>
    <row r="117" spans="1:16" ht="27" customHeight="1" x14ac:dyDescent="0.25">
      <c r="A117" s="137" t="s">
        <v>52</v>
      </c>
      <c r="B117" s="198" t="s">
        <v>69</v>
      </c>
      <c r="C117" s="51"/>
      <c r="D117" s="51" t="s">
        <v>14</v>
      </c>
      <c r="E117" s="43">
        <f t="shared" si="27"/>
        <v>0</v>
      </c>
      <c r="F117" s="43">
        <f>SUM(F119:F120)</f>
        <v>0</v>
      </c>
      <c r="G117" s="42">
        <f t="shared" ref="G117:P117" si="31">G119+G120</f>
        <v>0</v>
      </c>
      <c r="H117" s="42">
        <f t="shared" si="31"/>
        <v>0</v>
      </c>
      <c r="I117" s="38">
        <f t="shared" si="31"/>
        <v>0</v>
      </c>
      <c r="J117" s="38">
        <f t="shared" si="31"/>
        <v>0</v>
      </c>
      <c r="K117" s="38">
        <f t="shared" si="31"/>
        <v>0</v>
      </c>
      <c r="L117" s="38">
        <f t="shared" si="31"/>
        <v>0</v>
      </c>
      <c r="M117" s="38">
        <f t="shared" si="31"/>
        <v>0</v>
      </c>
      <c r="N117" s="38">
        <f t="shared" si="31"/>
        <v>0</v>
      </c>
      <c r="O117" s="38">
        <f t="shared" si="31"/>
        <v>0</v>
      </c>
      <c r="P117" s="38">
        <f t="shared" si="31"/>
        <v>0</v>
      </c>
    </row>
    <row r="118" spans="1:16" ht="29.25" customHeight="1" x14ac:dyDescent="0.25">
      <c r="A118" s="138"/>
      <c r="B118" s="198"/>
      <c r="C118" s="26"/>
      <c r="D118" s="58" t="s">
        <v>27</v>
      </c>
      <c r="E118" s="43">
        <f t="shared" si="27"/>
        <v>0</v>
      </c>
      <c r="F118" s="9">
        <v>0</v>
      </c>
      <c r="G118" s="54">
        <v>0</v>
      </c>
      <c r="H118" s="54">
        <v>0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</row>
    <row r="119" spans="1:16" ht="28.5" customHeight="1" x14ac:dyDescent="0.25">
      <c r="A119" s="138"/>
      <c r="B119" s="198"/>
      <c r="C119" s="17" t="s">
        <v>12</v>
      </c>
      <c r="D119" s="10" t="s">
        <v>3</v>
      </c>
      <c r="E119" s="43">
        <f t="shared" si="27"/>
        <v>0</v>
      </c>
      <c r="F119" s="68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</row>
    <row r="120" spans="1:16" ht="38.25" customHeight="1" x14ac:dyDescent="0.25">
      <c r="A120" s="138"/>
      <c r="B120" s="198"/>
      <c r="C120" s="3" t="s">
        <v>70</v>
      </c>
      <c r="D120" s="58" t="s">
        <v>4</v>
      </c>
      <c r="E120" s="43">
        <f t="shared" si="27"/>
        <v>0</v>
      </c>
      <c r="F120" s="72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</row>
    <row r="121" spans="1:16" ht="31.5" customHeight="1" x14ac:dyDescent="0.25">
      <c r="A121" s="139"/>
      <c r="B121" s="198"/>
      <c r="C121" s="105"/>
      <c r="D121" s="69" t="s">
        <v>28</v>
      </c>
      <c r="E121" s="43">
        <f t="shared" si="27"/>
        <v>0</v>
      </c>
      <c r="F121" s="9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</row>
    <row r="122" spans="1:16" ht="39.75" customHeight="1" x14ac:dyDescent="0.25">
      <c r="A122" s="209" t="s">
        <v>53</v>
      </c>
      <c r="B122" s="209"/>
      <c r="C122" s="209"/>
      <c r="D122" s="110" t="s">
        <v>10</v>
      </c>
      <c r="E122" s="43">
        <f t="shared" si="27"/>
        <v>664420</v>
      </c>
      <c r="F122" s="82">
        <f>(F125+F124)</f>
        <v>60000</v>
      </c>
      <c r="G122" s="91">
        <f>(G125+G124)</f>
        <v>302210</v>
      </c>
      <c r="H122" s="91">
        <f>(H125+H124)</f>
        <v>302210</v>
      </c>
      <c r="I122" s="91">
        <f t="shared" ref="I122:P122" si="32">(I125+I124)</f>
        <v>0</v>
      </c>
      <c r="J122" s="91">
        <f t="shared" si="32"/>
        <v>0</v>
      </c>
      <c r="K122" s="91">
        <f t="shared" si="32"/>
        <v>0</v>
      </c>
      <c r="L122" s="91">
        <f t="shared" si="32"/>
        <v>0</v>
      </c>
      <c r="M122" s="91">
        <f t="shared" si="32"/>
        <v>0</v>
      </c>
      <c r="N122" s="91">
        <f t="shared" si="32"/>
        <v>0</v>
      </c>
      <c r="O122" s="91">
        <f t="shared" si="32"/>
        <v>0</v>
      </c>
      <c r="P122" s="91">
        <f t="shared" si="32"/>
        <v>0</v>
      </c>
    </row>
    <row r="123" spans="1:16" ht="23.25" customHeight="1" x14ac:dyDescent="0.25">
      <c r="A123" s="209"/>
      <c r="B123" s="209"/>
      <c r="C123" s="209"/>
      <c r="D123" s="112" t="s">
        <v>27</v>
      </c>
      <c r="E123" s="43">
        <f t="shared" si="27"/>
        <v>0</v>
      </c>
      <c r="F123" s="83">
        <v>0</v>
      </c>
      <c r="G123" s="87">
        <v>0</v>
      </c>
      <c r="H123" s="87">
        <v>0</v>
      </c>
      <c r="I123" s="87">
        <v>0</v>
      </c>
      <c r="J123" s="87">
        <v>0</v>
      </c>
      <c r="K123" s="87">
        <v>0</v>
      </c>
      <c r="L123" s="87">
        <v>0</v>
      </c>
      <c r="M123" s="87">
        <v>0</v>
      </c>
      <c r="N123" s="87">
        <v>0</v>
      </c>
      <c r="O123" s="87">
        <v>0</v>
      </c>
      <c r="P123" s="87">
        <v>0</v>
      </c>
    </row>
    <row r="124" spans="1:16" ht="25.5" customHeight="1" x14ac:dyDescent="0.25">
      <c r="A124" s="209"/>
      <c r="B124" s="209"/>
      <c r="C124" s="209"/>
      <c r="D124" s="112" t="s">
        <v>3</v>
      </c>
      <c r="E124" s="43">
        <f t="shared" si="27"/>
        <v>0</v>
      </c>
      <c r="F124" s="84">
        <f t="shared" ref="F124:H125" si="33">F109+F114</f>
        <v>0</v>
      </c>
      <c r="G124" s="90">
        <f t="shared" si="33"/>
        <v>0</v>
      </c>
      <c r="H124" s="90">
        <f t="shared" si="33"/>
        <v>0</v>
      </c>
      <c r="I124" s="90">
        <f t="shared" ref="I124:P125" si="34">I99+I104+I109+I114</f>
        <v>0</v>
      </c>
      <c r="J124" s="90">
        <f t="shared" si="34"/>
        <v>0</v>
      </c>
      <c r="K124" s="90">
        <f t="shared" si="34"/>
        <v>0</v>
      </c>
      <c r="L124" s="87">
        <v>0</v>
      </c>
      <c r="M124" s="87">
        <v>0</v>
      </c>
      <c r="N124" s="87">
        <v>0</v>
      </c>
      <c r="O124" s="87">
        <v>0</v>
      </c>
      <c r="P124" s="90">
        <f t="shared" si="34"/>
        <v>0</v>
      </c>
    </row>
    <row r="125" spans="1:16" ht="22.5" customHeight="1" x14ac:dyDescent="0.25">
      <c r="A125" s="209"/>
      <c r="B125" s="209"/>
      <c r="C125" s="209"/>
      <c r="D125" s="112" t="s">
        <v>7</v>
      </c>
      <c r="E125" s="43">
        <f t="shared" si="27"/>
        <v>664420</v>
      </c>
      <c r="F125" s="84">
        <f t="shared" si="33"/>
        <v>60000</v>
      </c>
      <c r="G125" s="90">
        <f>G110+G115</f>
        <v>302210</v>
      </c>
      <c r="H125" s="90">
        <f t="shared" si="33"/>
        <v>302210</v>
      </c>
      <c r="I125" s="90">
        <f t="shared" si="34"/>
        <v>0</v>
      </c>
      <c r="J125" s="90">
        <f t="shared" si="34"/>
        <v>0</v>
      </c>
      <c r="K125" s="90">
        <f t="shared" si="34"/>
        <v>0</v>
      </c>
      <c r="L125" s="87">
        <v>0</v>
      </c>
      <c r="M125" s="87">
        <v>0</v>
      </c>
      <c r="N125" s="87">
        <v>0</v>
      </c>
      <c r="O125" s="87">
        <v>0</v>
      </c>
      <c r="P125" s="90">
        <f t="shared" si="34"/>
        <v>0</v>
      </c>
    </row>
    <row r="126" spans="1:16" ht="31.5" customHeight="1" x14ac:dyDescent="0.25">
      <c r="A126" s="209"/>
      <c r="B126" s="209"/>
      <c r="C126" s="209"/>
      <c r="D126" s="30" t="s">
        <v>28</v>
      </c>
      <c r="E126" s="43">
        <f t="shared" si="27"/>
        <v>0</v>
      </c>
      <c r="F126" s="83">
        <v>0</v>
      </c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</row>
    <row r="127" spans="1:16" ht="24.75" customHeight="1" x14ac:dyDescent="0.25">
      <c r="A127" s="131"/>
      <c r="B127" s="214" t="s">
        <v>32</v>
      </c>
      <c r="C127" s="110"/>
      <c r="D127" s="120" t="s">
        <v>14</v>
      </c>
      <c r="E127" s="43">
        <f>+F127+G127+H127+I127+J127+K127+L127+M127+N127+O127+P127</f>
        <v>0</v>
      </c>
      <c r="F127" s="93">
        <v>0</v>
      </c>
      <c r="G127" s="89">
        <v>0</v>
      </c>
      <c r="H127" s="89">
        <v>0</v>
      </c>
      <c r="I127" s="89">
        <v>0</v>
      </c>
      <c r="J127" s="89">
        <v>0</v>
      </c>
      <c r="K127" s="89">
        <v>0</v>
      </c>
      <c r="L127" s="89">
        <v>0</v>
      </c>
      <c r="M127" s="89">
        <v>0</v>
      </c>
      <c r="N127" s="89">
        <v>0</v>
      </c>
      <c r="O127" s="89">
        <v>0</v>
      </c>
      <c r="P127" s="89">
        <v>0</v>
      </c>
    </row>
    <row r="128" spans="1:16" ht="24.75" customHeight="1" x14ac:dyDescent="0.25">
      <c r="A128" s="132"/>
      <c r="B128" s="214"/>
      <c r="C128" s="33"/>
      <c r="D128" s="58" t="s">
        <v>27</v>
      </c>
      <c r="E128" s="43">
        <f t="shared" ref="E128:E131" si="35">+F128+G128+H128+I128+J128+K128+L128+M128+N128+O128+P128</f>
        <v>0</v>
      </c>
      <c r="F128" s="73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</row>
    <row r="129" spans="1:16" ht="24.75" customHeight="1" x14ac:dyDescent="0.25">
      <c r="A129" s="132"/>
      <c r="B129" s="214"/>
      <c r="C129" s="33"/>
      <c r="D129" s="58" t="s">
        <v>3</v>
      </c>
      <c r="E129" s="43">
        <f t="shared" si="35"/>
        <v>0</v>
      </c>
      <c r="F129" s="73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</row>
    <row r="130" spans="1:16" ht="24.75" customHeight="1" x14ac:dyDescent="0.25">
      <c r="A130" s="132"/>
      <c r="B130" s="214"/>
      <c r="C130" s="33"/>
      <c r="D130" s="58" t="s">
        <v>4</v>
      </c>
      <c r="E130" s="43">
        <f t="shared" si="35"/>
        <v>0</v>
      </c>
      <c r="F130" s="73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</row>
    <row r="131" spans="1:16" ht="24.75" customHeight="1" x14ac:dyDescent="0.25">
      <c r="A131" s="133"/>
      <c r="B131" s="214"/>
      <c r="C131" s="33"/>
      <c r="D131" s="24" t="s">
        <v>28</v>
      </c>
      <c r="E131" s="43">
        <f t="shared" si="35"/>
        <v>0</v>
      </c>
      <c r="F131" s="73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</row>
    <row r="132" spans="1:16" ht="31.5" customHeight="1" x14ac:dyDescent="0.25">
      <c r="A132" s="127" t="s">
        <v>11</v>
      </c>
      <c r="B132" s="127"/>
      <c r="C132" s="127"/>
      <c r="D132" s="113" t="s">
        <v>10</v>
      </c>
      <c r="E132" s="43">
        <f t="shared" si="27"/>
        <v>36811400.340000004</v>
      </c>
      <c r="F132" s="47">
        <f t="shared" ref="F132:K132" si="36">F133+F134+F135+F136</f>
        <v>14790500.34</v>
      </c>
      <c r="G132" s="101">
        <f t="shared" si="36"/>
        <v>10886800</v>
      </c>
      <c r="H132" s="109">
        <f t="shared" si="36"/>
        <v>11134100</v>
      </c>
      <c r="I132" s="109">
        <f t="shared" si="36"/>
        <v>0</v>
      </c>
      <c r="J132" s="109">
        <f t="shared" si="36"/>
        <v>0</v>
      </c>
      <c r="K132" s="109">
        <f t="shared" si="36"/>
        <v>0</v>
      </c>
      <c r="L132" s="109">
        <f t="shared" ref="L132:O132" si="37">L133+L134+L135+L136</f>
        <v>0</v>
      </c>
      <c r="M132" s="109">
        <f t="shared" si="37"/>
        <v>0</v>
      </c>
      <c r="N132" s="109">
        <f t="shared" si="37"/>
        <v>0</v>
      </c>
      <c r="O132" s="109">
        <f t="shared" si="37"/>
        <v>0</v>
      </c>
      <c r="P132" s="109">
        <f>P133+P134+P135+P136</f>
        <v>0</v>
      </c>
    </row>
    <row r="133" spans="1:16" ht="24.75" customHeight="1" x14ac:dyDescent="0.25">
      <c r="A133" s="127"/>
      <c r="B133" s="127"/>
      <c r="C133" s="127"/>
      <c r="D133" s="112" t="s">
        <v>27</v>
      </c>
      <c r="E133" s="43">
        <f>+F133+G133+H133+I133+J133+K133+L133+M133+N133+O133+P133</f>
        <v>0</v>
      </c>
      <c r="F133" s="73">
        <v>0</v>
      </c>
      <c r="G133" s="87">
        <v>0</v>
      </c>
      <c r="H133" s="96">
        <v>0</v>
      </c>
      <c r="I133" s="87">
        <v>0</v>
      </c>
      <c r="J133" s="87">
        <v>0</v>
      </c>
      <c r="K133" s="87">
        <v>0</v>
      </c>
      <c r="L133" s="96">
        <v>0</v>
      </c>
      <c r="M133" s="96">
        <v>0</v>
      </c>
      <c r="N133" s="96">
        <v>0</v>
      </c>
      <c r="O133" s="96">
        <v>0</v>
      </c>
      <c r="P133" s="87">
        <v>0</v>
      </c>
    </row>
    <row r="134" spans="1:16" ht="24.75" customHeight="1" x14ac:dyDescent="0.25">
      <c r="A134" s="127"/>
      <c r="B134" s="127"/>
      <c r="C134" s="127"/>
      <c r="D134" s="112" t="s">
        <v>3</v>
      </c>
      <c r="E134" s="43">
        <f>+F134+G134+H134+I134+J134+K134+L134+M134+N134+O134+P134</f>
        <v>1126400</v>
      </c>
      <c r="F134" s="74">
        <f t="shared" ref="F134:G136" si="38">F98+F62+F41</f>
        <v>576700</v>
      </c>
      <c r="G134" s="94">
        <f>G98+G62+G41+G124</f>
        <v>54900</v>
      </c>
      <c r="H134" s="94">
        <f>H41+H62+H98+H124</f>
        <v>494800</v>
      </c>
      <c r="I134" s="94">
        <f t="shared" ref="I134:P135" si="39">I41+I62+I98</f>
        <v>0</v>
      </c>
      <c r="J134" s="94">
        <f t="shared" si="39"/>
        <v>0</v>
      </c>
      <c r="K134" s="94">
        <f t="shared" si="39"/>
        <v>0</v>
      </c>
      <c r="L134" s="94">
        <f t="shared" ref="L134:O134" si="40">L41+L62+L98+L124</f>
        <v>0</v>
      </c>
      <c r="M134" s="94">
        <f t="shared" si="40"/>
        <v>0</v>
      </c>
      <c r="N134" s="94">
        <f t="shared" si="40"/>
        <v>0</v>
      </c>
      <c r="O134" s="94">
        <f t="shared" si="40"/>
        <v>0</v>
      </c>
      <c r="P134" s="94">
        <f t="shared" si="39"/>
        <v>0</v>
      </c>
    </row>
    <row r="135" spans="1:16" ht="15.75" customHeight="1" x14ac:dyDescent="0.25">
      <c r="A135" s="127"/>
      <c r="B135" s="127"/>
      <c r="C135" s="127"/>
      <c r="D135" s="112" t="s">
        <v>7</v>
      </c>
      <c r="E135" s="43">
        <f>+F135+G135+H135+I135+J135+K135+L135+M135+N135+O135+P135</f>
        <v>35685000.340000004</v>
      </c>
      <c r="F135" s="74">
        <f>F99+F63+F42+F125</f>
        <v>14213800.34</v>
      </c>
      <c r="G135" s="48">
        <f>G99+G63+G42+G125</f>
        <v>10831900</v>
      </c>
      <c r="H135" s="48">
        <f>H42+H63+H99+H125</f>
        <v>10639300</v>
      </c>
      <c r="I135" s="48">
        <f t="shared" si="39"/>
        <v>0</v>
      </c>
      <c r="J135" s="48">
        <f t="shared" si="39"/>
        <v>0</v>
      </c>
      <c r="K135" s="48">
        <f t="shared" si="39"/>
        <v>0</v>
      </c>
      <c r="L135" s="48">
        <f t="shared" ref="L135:O135" si="41">L42+L63+L99+L125</f>
        <v>0</v>
      </c>
      <c r="M135" s="48">
        <f t="shared" si="41"/>
        <v>0</v>
      </c>
      <c r="N135" s="48">
        <f t="shared" si="41"/>
        <v>0</v>
      </c>
      <c r="O135" s="48">
        <f t="shared" si="41"/>
        <v>0</v>
      </c>
      <c r="P135" s="48">
        <f t="shared" si="39"/>
        <v>0</v>
      </c>
    </row>
    <row r="136" spans="1:16" ht="29.25" customHeight="1" x14ac:dyDescent="0.25">
      <c r="A136" s="127"/>
      <c r="B136" s="127"/>
      <c r="C136" s="127"/>
      <c r="D136" s="30" t="s">
        <v>28</v>
      </c>
      <c r="E136" s="43">
        <f>+F136+G136+H136+I136+J136+K136+L136+M136+N136+O136+P136</f>
        <v>0</v>
      </c>
      <c r="F136" s="73">
        <f t="shared" si="38"/>
        <v>0</v>
      </c>
      <c r="G136" s="16">
        <f t="shared" si="38"/>
        <v>0</v>
      </c>
      <c r="H136" s="16">
        <f>H101+H64+H43</f>
        <v>0</v>
      </c>
      <c r="I136" s="16">
        <f>I100+I64+I43</f>
        <v>0</v>
      </c>
      <c r="J136" s="16">
        <f>J100+J64+J43</f>
        <v>0</v>
      </c>
      <c r="K136" s="16">
        <f>K100+K64+K43</f>
        <v>0</v>
      </c>
      <c r="L136" s="16">
        <f t="shared" ref="L136:O136" si="42">L101+L64+L43</f>
        <v>0</v>
      </c>
      <c r="M136" s="16">
        <f t="shared" si="42"/>
        <v>0</v>
      </c>
      <c r="N136" s="16">
        <f t="shared" si="42"/>
        <v>0</v>
      </c>
      <c r="O136" s="16">
        <f t="shared" si="42"/>
        <v>0</v>
      </c>
      <c r="P136" s="16">
        <f>P100+P64+P43</f>
        <v>0</v>
      </c>
    </row>
    <row r="137" spans="1:16" ht="30" customHeight="1" x14ac:dyDescent="0.25">
      <c r="A137" s="6"/>
      <c r="B137" s="198" t="s">
        <v>16</v>
      </c>
      <c r="C137" s="110"/>
      <c r="D137" s="117" t="s">
        <v>14</v>
      </c>
      <c r="E137" s="43">
        <f t="shared" si="27"/>
        <v>0</v>
      </c>
      <c r="F137" s="46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</row>
    <row r="138" spans="1:16" ht="30" customHeight="1" x14ac:dyDescent="0.25">
      <c r="A138" s="6"/>
      <c r="B138" s="198"/>
      <c r="C138" s="35"/>
      <c r="D138" s="112" t="s">
        <v>27</v>
      </c>
      <c r="E138" s="43">
        <f t="shared" si="27"/>
        <v>0</v>
      </c>
      <c r="F138" s="73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</row>
    <row r="139" spans="1:16" ht="30" customHeight="1" x14ac:dyDescent="0.25">
      <c r="A139" s="6"/>
      <c r="B139" s="198"/>
      <c r="C139" s="35"/>
      <c r="D139" s="112" t="s">
        <v>3</v>
      </c>
      <c r="E139" s="43">
        <f t="shared" si="27"/>
        <v>0</v>
      </c>
      <c r="F139" s="73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</row>
    <row r="140" spans="1:16" ht="30" customHeight="1" x14ac:dyDescent="0.25">
      <c r="A140" s="6"/>
      <c r="B140" s="198"/>
      <c r="C140" s="35"/>
      <c r="D140" s="112" t="s">
        <v>7</v>
      </c>
      <c r="E140" s="43">
        <f t="shared" si="27"/>
        <v>0</v>
      </c>
      <c r="F140" s="73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</row>
    <row r="141" spans="1:16" ht="30" customHeight="1" x14ac:dyDescent="0.25">
      <c r="A141" s="6"/>
      <c r="B141" s="167"/>
      <c r="C141" s="35"/>
      <c r="D141" s="30" t="s">
        <v>28</v>
      </c>
      <c r="E141" s="43">
        <f t="shared" si="27"/>
        <v>0</v>
      </c>
      <c r="F141" s="73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</row>
    <row r="142" spans="1:16" ht="30" customHeight="1" x14ac:dyDescent="0.25">
      <c r="A142" s="35"/>
      <c r="B142" s="199" t="s">
        <v>29</v>
      </c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1"/>
    </row>
    <row r="143" spans="1:16" ht="27" customHeight="1" x14ac:dyDescent="0.25">
      <c r="A143" s="6"/>
      <c r="B143" s="169" t="s">
        <v>33</v>
      </c>
      <c r="C143" s="110"/>
      <c r="D143" s="117" t="s">
        <v>14</v>
      </c>
      <c r="E143" s="43">
        <f t="shared" ref="E143:E159" si="43">+F143+G143+H143+I143+J143+K143+P143</f>
        <v>0</v>
      </c>
      <c r="F143" s="46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</row>
    <row r="144" spans="1:16" ht="25.5" customHeight="1" x14ac:dyDescent="0.25">
      <c r="A144" s="6"/>
      <c r="B144" s="198"/>
      <c r="C144" s="4"/>
      <c r="D144" s="112" t="s">
        <v>27</v>
      </c>
      <c r="E144" s="43">
        <f t="shared" si="43"/>
        <v>0</v>
      </c>
      <c r="F144" s="73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</row>
    <row r="145" spans="1:16" ht="30" customHeight="1" x14ac:dyDescent="0.25">
      <c r="A145" s="6"/>
      <c r="B145" s="198"/>
      <c r="C145" s="4"/>
      <c r="D145" s="112" t="s">
        <v>3</v>
      </c>
      <c r="E145" s="43">
        <f t="shared" si="43"/>
        <v>0</v>
      </c>
      <c r="F145" s="73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</row>
    <row r="146" spans="1:16" ht="23.25" customHeight="1" x14ac:dyDescent="0.25">
      <c r="A146" s="6"/>
      <c r="B146" s="198"/>
      <c r="C146" s="4"/>
      <c r="D146" s="112" t="s">
        <v>7</v>
      </c>
      <c r="E146" s="43">
        <f t="shared" si="43"/>
        <v>0</v>
      </c>
      <c r="F146" s="73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</row>
    <row r="147" spans="1:16" ht="30" customHeight="1" x14ac:dyDescent="0.25">
      <c r="A147" s="6"/>
      <c r="B147" s="198"/>
      <c r="C147" s="36"/>
      <c r="D147" s="30" t="s">
        <v>28</v>
      </c>
      <c r="E147" s="43">
        <f t="shared" si="43"/>
        <v>0</v>
      </c>
      <c r="F147" s="73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</row>
    <row r="148" spans="1:16" ht="30" customHeight="1" x14ac:dyDescent="0.25">
      <c r="A148" s="6"/>
      <c r="B148" s="202" t="s">
        <v>31</v>
      </c>
      <c r="C148" s="110"/>
      <c r="D148" s="117" t="s">
        <v>14</v>
      </c>
      <c r="E148" s="43">
        <f t="shared" si="43"/>
        <v>0</v>
      </c>
      <c r="F148" s="46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</row>
    <row r="149" spans="1:16" ht="30" customHeight="1" x14ac:dyDescent="0.25">
      <c r="A149" s="6"/>
      <c r="B149" s="202"/>
      <c r="C149" s="4"/>
      <c r="D149" s="112" t="s">
        <v>27</v>
      </c>
      <c r="E149" s="43">
        <f t="shared" si="43"/>
        <v>0</v>
      </c>
      <c r="F149" s="73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</row>
    <row r="150" spans="1:16" ht="30" customHeight="1" x14ac:dyDescent="0.25">
      <c r="A150" s="6"/>
      <c r="B150" s="202"/>
      <c r="C150" s="4"/>
      <c r="D150" s="112" t="s">
        <v>3</v>
      </c>
      <c r="E150" s="43">
        <f t="shared" si="43"/>
        <v>0</v>
      </c>
      <c r="F150" s="73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</row>
    <row r="151" spans="1:16" ht="19.5" customHeight="1" x14ac:dyDescent="0.25">
      <c r="A151" s="6"/>
      <c r="B151" s="202"/>
      <c r="C151" s="4"/>
      <c r="D151" s="112" t="s">
        <v>7</v>
      </c>
      <c r="E151" s="43">
        <f t="shared" si="43"/>
        <v>0</v>
      </c>
      <c r="F151" s="73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</row>
    <row r="152" spans="1:16" ht="30" customHeight="1" x14ac:dyDescent="0.25">
      <c r="A152" s="6"/>
      <c r="B152" s="202"/>
      <c r="C152" s="35"/>
      <c r="D152" s="30" t="s">
        <v>28</v>
      </c>
      <c r="E152" s="43">
        <f t="shared" si="43"/>
        <v>0</v>
      </c>
      <c r="F152" s="73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</row>
    <row r="153" spans="1:16" ht="23.25" customHeight="1" x14ac:dyDescent="0.25">
      <c r="A153" s="6"/>
      <c r="B153" s="202" t="s">
        <v>54</v>
      </c>
      <c r="C153" s="111"/>
      <c r="D153" s="117" t="s">
        <v>14</v>
      </c>
      <c r="E153" s="43">
        <f t="shared" si="43"/>
        <v>0</v>
      </c>
      <c r="F153" s="46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</row>
    <row r="154" spans="1:16" ht="20.25" customHeight="1" x14ac:dyDescent="0.25">
      <c r="A154" s="6"/>
      <c r="B154" s="202"/>
      <c r="C154" s="34"/>
      <c r="D154" s="112" t="s">
        <v>27</v>
      </c>
      <c r="E154" s="43">
        <f t="shared" si="43"/>
        <v>0</v>
      </c>
      <c r="F154" s="73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</row>
    <row r="155" spans="1:16" ht="30" customHeight="1" x14ac:dyDescent="0.25">
      <c r="A155" s="6"/>
      <c r="B155" s="202"/>
      <c r="C155" s="34"/>
      <c r="D155" s="112" t="s">
        <v>3</v>
      </c>
      <c r="E155" s="43">
        <f t="shared" si="43"/>
        <v>0</v>
      </c>
      <c r="F155" s="73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</row>
    <row r="156" spans="1:16" ht="20.25" customHeight="1" x14ac:dyDescent="0.25">
      <c r="A156" s="6"/>
      <c r="B156" s="202"/>
      <c r="C156" s="34"/>
      <c r="D156" s="112" t="s">
        <v>7</v>
      </c>
      <c r="E156" s="43">
        <f t="shared" si="43"/>
        <v>0</v>
      </c>
      <c r="F156" s="73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</row>
    <row r="157" spans="1:16" ht="30" customHeight="1" x14ac:dyDescent="0.25">
      <c r="A157" s="6"/>
      <c r="B157" s="202"/>
      <c r="C157" s="34"/>
      <c r="D157" s="30" t="s">
        <v>28</v>
      </c>
      <c r="E157" s="43">
        <f t="shared" si="43"/>
        <v>0</v>
      </c>
      <c r="F157" s="73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</row>
    <row r="158" spans="1:16" ht="24.75" customHeight="1" x14ac:dyDescent="0.25">
      <c r="A158" s="6"/>
      <c r="B158" s="203" t="s">
        <v>17</v>
      </c>
      <c r="C158" s="110"/>
      <c r="D158" s="117" t="s">
        <v>14</v>
      </c>
      <c r="E158" s="43">
        <f>+F158+G158+H158+I158+J158+K158+L158+M158+N158+O158+P158</f>
        <v>36811400.340000004</v>
      </c>
      <c r="F158" s="102">
        <f>SUM(F159:F162)</f>
        <v>14790500.34</v>
      </c>
      <c r="G158" s="103">
        <f>SUM(G159:G162)</f>
        <v>10886800</v>
      </c>
      <c r="H158" s="103">
        <f>SUM(H159:H162)</f>
        <v>11134100</v>
      </c>
      <c r="I158" s="103">
        <f t="shared" ref="F158:P160" si="44">I132</f>
        <v>0</v>
      </c>
      <c r="J158" s="103">
        <f t="shared" si="44"/>
        <v>0</v>
      </c>
      <c r="K158" s="89">
        <f t="shared" si="44"/>
        <v>0</v>
      </c>
      <c r="L158" s="37">
        <v>0</v>
      </c>
      <c r="M158" s="37">
        <v>0</v>
      </c>
      <c r="N158" s="37">
        <v>0</v>
      </c>
      <c r="O158" s="37">
        <v>0</v>
      </c>
      <c r="P158" s="89">
        <f t="shared" si="44"/>
        <v>0</v>
      </c>
    </row>
    <row r="159" spans="1:16" ht="24.75" customHeight="1" x14ac:dyDescent="0.25">
      <c r="A159" s="6"/>
      <c r="B159" s="204"/>
      <c r="C159" s="35"/>
      <c r="D159" s="112" t="s">
        <v>27</v>
      </c>
      <c r="E159" s="43">
        <f t="shared" si="43"/>
        <v>0</v>
      </c>
      <c r="F159" s="83">
        <f t="shared" si="44"/>
        <v>0</v>
      </c>
      <c r="G159" s="87">
        <f t="shared" si="44"/>
        <v>0</v>
      </c>
      <c r="H159" s="99">
        <f t="shared" si="44"/>
        <v>0</v>
      </c>
      <c r="I159" s="99">
        <f t="shared" si="44"/>
        <v>0</v>
      </c>
      <c r="J159" s="99">
        <f t="shared" si="44"/>
        <v>0</v>
      </c>
      <c r="K159" s="87">
        <f t="shared" si="44"/>
        <v>0</v>
      </c>
      <c r="L159" s="16">
        <v>0</v>
      </c>
      <c r="M159" s="16">
        <v>0</v>
      </c>
      <c r="N159" s="16">
        <v>0</v>
      </c>
      <c r="O159" s="16">
        <v>0</v>
      </c>
      <c r="P159" s="87">
        <f t="shared" si="44"/>
        <v>0</v>
      </c>
    </row>
    <row r="160" spans="1:16" ht="30" customHeight="1" x14ac:dyDescent="0.25">
      <c r="A160" s="6"/>
      <c r="B160" s="204"/>
      <c r="C160" s="35"/>
      <c r="D160" s="49" t="s">
        <v>3</v>
      </c>
      <c r="E160" s="43">
        <f>+F160+G160+H160+I160+J160+K160+L160+M160+N160+O160+P160</f>
        <v>1126400</v>
      </c>
      <c r="F160" s="104">
        <f t="shared" si="44"/>
        <v>576700</v>
      </c>
      <c r="G160" s="94">
        <f t="shared" si="44"/>
        <v>54900</v>
      </c>
      <c r="H160" s="99">
        <f>H134</f>
        <v>494800</v>
      </c>
      <c r="I160" s="99">
        <f t="shared" si="44"/>
        <v>0</v>
      </c>
      <c r="J160" s="99">
        <f t="shared" si="44"/>
        <v>0</v>
      </c>
      <c r="K160" s="87">
        <f t="shared" si="44"/>
        <v>0</v>
      </c>
      <c r="L160" s="16">
        <v>0</v>
      </c>
      <c r="M160" s="16">
        <v>0</v>
      </c>
      <c r="N160" s="16">
        <v>0</v>
      </c>
      <c r="O160" s="16">
        <v>0</v>
      </c>
      <c r="P160" s="87">
        <f t="shared" si="44"/>
        <v>0</v>
      </c>
    </row>
    <row r="161" spans="1:16" ht="18.75" customHeight="1" x14ac:dyDescent="0.25">
      <c r="A161" s="6"/>
      <c r="B161" s="204"/>
      <c r="C161" s="35"/>
      <c r="D161" s="49" t="s">
        <v>7</v>
      </c>
      <c r="E161" s="43">
        <f>+F161+G161+H161+I161+J161+K161+L161+M161+N161+O161+P161</f>
        <v>35685000.340000004</v>
      </c>
      <c r="F161" s="104">
        <f t="shared" ref="F161:H162" si="45">F135</f>
        <v>14213800.34</v>
      </c>
      <c r="G161" s="94">
        <f t="shared" si="45"/>
        <v>10831900</v>
      </c>
      <c r="H161" s="99">
        <f t="shared" si="45"/>
        <v>10639300</v>
      </c>
      <c r="I161" s="99">
        <f>I134</f>
        <v>0</v>
      </c>
      <c r="J161" s="99">
        <f t="shared" ref="J161:P162" si="46">J135</f>
        <v>0</v>
      </c>
      <c r="K161" s="87">
        <f t="shared" si="46"/>
        <v>0</v>
      </c>
      <c r="L161" s="16">
        <v>0</v>
      </c>
      <c r="M161" s="16">
        <v>0</v>
      </c>
      <c r="N161" s="16">
        <v>0</v>
      </c>
      <c r="O161" s="16">
        <v>0</v>
      </c>
      <c r="P161" s="87">
        <f t="shared" si="46"/>
        <v>0</v>
      </c>
    </row>
    <row r="162" spans="1:16" ht="28.5" customHeight="1" x14ac:dyDescent="0.25">
      <c r="A162" s="6"/>
      <c r="B162" s="205"/>
      <c r="C162" s="35"/>
      <c r="D162" s="30" t="s">
        <v>28</v>
      </c>
      <c r="E162" s="43">
        <f>+F162+G162+H162+I162+J162+K162+L162+M162+N162+O162+P162</f>
        <v>0</v>
      </c>
      <c r="F162" s="83">
        <f t="shared" si="45"/>
        <v>0</v>
      </c>
      <c r="G162" s="87">
        <f t="shared" si="45"/>
        <v>0</v>
      </c>
      <c r="H162" s="87">
        <f t="shared" si="45"/>
        <v>0</v>
      </c>
      <c r="I162" s="87">
        <f>I136</f>
        <v>0</v>
      </c>
      <c r="J162" s="87">
        <f t="shared" si="46"/>
        <v>0</v>
      </c>
      <c r="K162" s="87">
        <f t="shared" si="46"/>
        <v>0</v>
      </c>
      <c r="L162" s="16">
        <v>0</v>
      </c>
      <c r="M162" s="16">
        <v>0</v>
      </c>
      <c r="N162" s="16">
        <v>0</v>
      </c>
      <c r="O162" s="16">
        <v>0</v>
      </c>
      <c r="P162" s="87">
        <f t="shared" si="46"/>
        <v>0</v>
      </c>
    </row>
    <row r="163" spans="1:16" ht="30" customHeight="1" x14ac:dyDescent="0.25">
      <c r="A163" s="6"/>
      <c r="B163" s="199" t="s">
        <v>29</v>
      </c>
      <c r="C163" s="200"/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1"/>
    </row>
    <row r="164" spans="1:16" ht="30.75" customHeight="1" x14ac:dyDescent="0.25">
      <c r="A164" s="6"/>
      <c r="B164" s="202" t="s">
        <v>30</v>
      </c>
      <c r="C164" s="110"/>
      <c r="D164" s="117" t="s">
        <v>14</v>
      </c>
      <c r="E164" s="43">
        <f t="shared" ref="E164:E169" si="47">+F164+G164+H164+I164+J164+K164+L164+M164+N164+O164+P164</f>
        <v>2066750.98</v>
      </c>
      <c r="F164" s="55">
        <f>F165+F166+F167+F168</f>
        <v>702974.46</v>
      </c>
      <c r="G164" s="55">
        <f>G165+G166+G167+G168</f>
        <v>406950.76</v>
      </c>
      <c r="H164" s="57">
        <f t="shared" ref="H164:K164" si="48">H165+H166+H167+H168</f>
        <v>956825.76</v>
      </c>
      <c r="I164" s="57">
        <f t="shared" si="48"/>
        <v>0</v>
      </c>
      <c r="J164" s="57">
        <f t="shared" si="48"/>
        <v>0</v>
      </c>
      <c r="K164" s="37">
        <f t="shared" si="48"/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f>P165+P167+P166+P168</f>
        <v>0</v>
      </c>
    </row>
    <row r="165" spans="1:16" ht="26.25" customHeight="1" x14ac:dyDescent="0.25">
      <c r="A165" s="6"/>
      <c r="B165" s="202"/>
      <c r="C165" s="35"/>
      <c r="D165" s="112" t="s">
        <v>27</v>
      </c>
      <c r="E165" s="43">
        <f t="shared" si="47"/>
        <v>0</v>
      </c>
      <c r="F165" s="54">
        <v>0</v>
      </c>
      <c r="G165" s="54">
        <v>0</v>
      </c>
      <c r="H165" s="13">
        <v>0</v>
      </c>
      <c r="I165" s="13">
        <v>0</v>
      </c>
      <c r="J165" s="13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</row>
    <row r="166" spans="1:16" ht="30" customHeight="1" x14ac:dyDescent="0.25">
      <c r="A166" s="6"/>
      <c r="B166" s="202"/>
      <c r="C166" s="35"/>
      <c r="D166" s="112" t="s">
        <v>3</v>
      </c>
      <c r="E166" s="43">
        <f t="shared" si="47"/>
        <v>666400</v>
      </c>
      <c r="F166" s="56">
        <f>SUM(F52)</f>
        <v>116700</v>
      </c>
      <c r="G166" s="56">
        <f>SUM(G52)</f>
        <v>54900</v>
      </c>
      <c r="H166" s="13">
        <f>SUM(H52,H57)</f>
        <v>494800</v>
      </c>
      <c r="I166" s="13">
        <v>0</v>
      </c>
      <c r="J166" s="13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</row>
    <row r="167" spans="1:16" ht="20.25" customHeight="1" x14ac:dyDescent="0.25">
      <c r="A167" s="6"/>
      <c r="B167" s="202"/>
      <c r="C167" s="35"/>
      <c r="D167" s="112" t="s">
        <v>7</v>
      </c>
      <c r="E167" s="43">
        <f t="shared" si="47"/>
        <v>1400350.98</v>
      </c>
      <c r="F167" s="54">
        <f>SUM(F27,F37,F53,F94,F32)</f>
        <v>586274.46</v>
      </c>
      <c r="G167" s="54">
        <f>SUM(G27,G32,G37,G53,G94)</f>
        <v>352050.76</v>
      </c>
      <c r="H167" s="13">
        <f>H27+H32+H37+H53+H94+110000</f>
        <v>462025.76</v>
      </c>
      <c r="I167" s="13">
        <v>0</v>
      </c>
      <c r="J167" s="13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</row>
    <row r="168" spans="1:16" ht="30" customHeight="1" x14ac:dyDescent="0.25">
      <c r="A168" s="6"/>
      <c r="B168" s="202"/>
      <c r="C168" s="35"/>
      <c r="D168" s="30" t="s">
        <v>28</v>
      </c>
      <c r="E168" s="43">
        <f t="shared" si="47"/>
        <v>0</v>
      </c>
      <c r="F168" s="9">
        <v>0</v>
      </c>
      <c r="G168" s="54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</row>
    <row r="169" spans="1:16" ht="23.25" customHeight="1" x14ac:dyDescent="0.25">
      <c r="A169" s="6"/>
      <c r="B169" s="202" t="s">
        <v>37</v>
      </c>
      <c r="C169" s="39"/>
      <c r="D169" s="110" t="s">
        <v>14</v>
      </c>
      <c r="E169" s="43">
        <f t="shared" si="47"/>
        <v>0</v>
      </c>
      <c r="F169" s="46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</row>
    <row r="170" spans="1:16" ht="30" customHeight="1" x14ac:dyDescent="0.25">
      <c r="A170" s="6"/>
      <c r="B170" s="202"/>
      <c r="C170" s="35"/>
      <c r="D170" s="112" t="s">
        <v>27</v>
      </c>
      <c r="E170" s="43">
        <f t="shared" ref="E170:E193" si="49">+F170+G170+H170+I170+J170+K170+P170</f>
        <v>0</v>
      </c>
      <c r="F170" s="73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</row>
    <row r="171" spans="1:16" ht="30" customHeight="1" x14ac:dyDescent="0.25">
      <c r="A171" s="6"/>
      <c r="B171" s="202"/>
      <c r="C171" s="35"/>
      <c r="D171" s="112" t="s">
        <v>3</v>
      </c>
      <c r="E171" s="43">
        <f t="shared" si="49"/>
        <v>0</v>
      </c>
      <c r="F171" s="73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</row>
    <row r="172" spans="1:16" ht="23.25" customHeight="1" x14ac:dyDescent="0.25">
      <c r="A172" s="6"/>
      <c r="B172" s="202"/>
      <c r="C172" s="35"/>
      <c r="D172" s="112" t="s">
        <v>7</v>
      </c>
      <c r="E172" s="43">
        <f t="shared" si="49"/>
        <v>0</v>
      </c>
      <c r="F172" s="73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</row>
    <row r="173" spans="1:16" ht="30" customHeight="1" x14ac:dyDescent="0.25">
      <c r="A173" s="6"/>
      <c r="B173" s="202"/>
      <c r="C173" s="35"/>
      <c r="D173" s="30" t="s">
        <v>28</v>
      </c>
      <c r="E173" s="43">
        <f t="shared" si="49"/>
        <v>0</v>
      </c>
      <c r="F173" s="73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</row>
    <row r="174" spans="1:16" ht="21.75" customHeight="1" x14ac:dyDescent="0.25">
      <c r="A174" s="6"/>
      <c r="B174" s="206" t="s">
        <v>35</v>
      </c>
      <c r="D174" s="39" t="s">
        <v>14</v>
      </c>
      <c r="E174" s="43">
        <f>+F174+G174+H174+I174+J174+K174+L174+M174+N174+O174+P174</f>
        <v>110000</v>
      </c>
      <c r="F174" s="71">
        <f>F175+F176+F177+F178</f>
        <v>30000</v>
      </c>
      <c r="G174" s="57">
        <f>G175+G176+G177+G178</f>
        <v>40000</v>
      </c>
      <c r="H174" s="57">
        <f>H175+H176+H177+H178</f>
        <v>40000</v>
      </c>
      <c r="I174" s="57">
        <f>I175+I176+I177+I178</f>
        <v>0</v>
      </c>
      <c r="J174" s="57">
        <f>J175+J176+J178</f>
        <v>0</v>
      </c>
      <c r="K174" s="57">
        <f>K175+K176+K177+K178</f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f>P175+P176+P177+P178</f>
        <v>0</v>
      </c>
    </row>
    <row r="175" spans="1:16" ht="23.25" customHeight="1" x14ac:dyDescent="0.25">
      <c r="A175" s="6"/>
      <c r="B175" s="207"/>
      <c r="C175" s="35"/>
      <c r="D175" s="112" t="s">
        <v>27</v>
      </c>
      <c r="E175" s="43">
        <f t="shared" si="49"/>
        <v>0</v>
      </c>
      <c r="F175" s="72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</row>
    <row r="176" spans="1:16" ht="30" customHeight="1" x14ac:dyDescent="0.25">
      <c r="A176" s="6"/>
      <c r="B176" s="207"/>
      <c r="C176" s="35"/>
      <c r="D176" s="112" t="s">
        <v>3</v>
      </c>
      <c r="E176" s="43">
        <f>+F176+G176+H176+I176+J176+K176+P176</f>
        <v>0</v>
      </c>
      <c r="F176" s="72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</row>
    <row r="177" spans="1:16" ht="23.25" customHeight="1" x14ac:dyDescent="0.25">
      <c r="A177" s="6"/>
      <c r="B177" s="207"/>
      <c r="C177" s="35"/>
      <c r="D177" s="112" t="s">
        <v>7</v>
      </c>
      <c r="E177" s="43">
        <f>+F177+G177+H177+I177+J177+K177+P177</f>
        <v>110000</v>
      </c>
      <c r="F177" s="72">
        <v>30000</v>
      </c>
      <c r="G177" s="124">
        <v>40000</v>
      </c>
      <c r="H177" s="123">
        <v>40000</v>
      </c>
      <c r="I177" s="13">
        <v>0</v>
      </c>
      <c r="J177" s="13">
        <v>0</v>
      </c>
      <c r="K177" s="13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</row>
    <row r="178" spans="1:16" ht="31.5" customHeight="1" x14ac:dyDescent="0.25">
      <c r="A178" s="6"/>
      <c r="B178" s="208"/>
      <c r="C178" s="35"/>
      <c r="D178" s="30" t="s">
        <v>28</v>
      </c>
      <c r="E178" s="43">
        <f t="shared" si="49"/>
        <v>0</v>
      </c>
      <c r="F178" s="72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</row>
    <row r="179" spans="1:16" ht="31.5" customHeight="1" x14ac:dyDescent="0.25">
      <c r="A179" s="6"/>
      <c r="B179" s="206" t="s">
        <v>36</v>
      </c>
      <c r="D179" s="39" t="s">
        <v>14</v>
      </c>
      <c r="E179" s="43">
        <f>+F179+G179+H179+I179+J179+K179+L179+M179+N179+O179+P179</f>
        <v>634420</v>
      </c>
      <c r="F179" s="42">
        <f>SUM(F180:F183)</f>
        <v>30000</v>
      </c>
      <c r="G179" s="42">
        <f>SUM(G180:G183)</f>
        <v>302210</v>
      </c>
      <c r="H179" s="42">
        <f>SUM(H180:H183)</f>
        <v>302210</v>
      </c>
      <c r="I179" s="41">
        <v>0</v>
      </c>
      <c r="J179" s="41">
        <v>0</v>
      </c>
      <c r="K179" s="41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</row>
    <row r="180" spans="1:16" ht="25.5" customHeight="1" x14ac:dyDescent="0.25">
      <c r="A180" s="6"/>
      <c r="B180" s="207"/>
      <c r="C180" s="35"/>
      <c r="D180" s="112" t="s">
        <v>27</v>
      </c>
      <c r="E180" s="43">
        <f t="shared" si="49"/>
        <v>0</v>
      </c>
      <c r="F180" s="54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</row>
    <row r="181" spans="1:16" ht="25.5" customHeight="1" x14ac:dyDescent="0.25">
      <c r="A181" s="6"/>
      <c r="B181" s="207"/>
      <c r="C181" s="35"/>
      <c r="D181" s="112" t="s">
        <v>3</v>
      </c>
      <c r="E181" s="43">
        <f t="shared" si="49"/>
        <v>0</v>
      </c>
      <c r="F181" s="54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</row>
    <row r="182" spans="1:16" ht="25.5" customHeight="1" x14ac:dyDescent="0.25">
      <c r="A182" s="6"/>
      <c r="B182" s="207"/>
      <c r="C182" s="35"/>
      <c r="D182" s="112" t="s">
        <v>7</v>
      </c>
      <c r="E182" s="43">
        <f>+F182+G182+H182+I182+J182+K182+P182</f>
        <v>634420</v>
      </c>
      <c r="F182" s="54">
        <v>30000</v>
      </c>
      <c r="G182" s="18">
        <v>302210</v>
      </c>
      <c r="H182" s="18">
        <v>302210</v>
      </c>
      <c r="I182" s="18">
        <v>0</v>
      </c>
      <c r="J182" s="18">
        <v>0</v>
      </c>
      <c r="K182" s="18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</row>
    <row r="183" spans="1:16" ht="25.5" customHeight="1" x14ac:dyDescent="0.25">
      <c r="A183" s="6"/>
      <c r="B183" s="208"/>
      <c r="C183" s="35"/>
      <c r="D183" s="30" t="s">
        <v>28</v>
      </c>
      <c r="E183" s="43">
        <f t="shared" si="49"/>
        <v>0</v>
      </c>
      <c r="F183" s="54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</row>
    <row r="184" spans="1:16" ht="24.75" customHeight="1" x14ac:dyDescent="0.25">
      <c r="A184" s="6"/>
      <c r="B184" s="206" t="s">
        <v>38</v>
      </c>
      <c r="D184" s="110" t="s">
        <v>14</v>
      </c>
      <c r="E184" s="43">
        <f>+F184+G184+H184+I184+J184+K184+L184+M184+N184+O184+P184</f>
        <v>34000229.359999999</v>
      </c>
      <c r="F184" s="42">
        <f>F185+F186+F187+F188</f>
        <v>14027525.880000001</v>
      </c>
      <c r="G184" s="42">
        <f>G185+G186+G187+G188</f>
        <v>10137639.24</v>
      </c>
      <c r="H184" s="42">
        <f>H185+H186+H187+H188</f>
        <v>9835064.2400000002</v>
      </c>
      <c r="I184" s="42">
        <f t="shared" ref="I184:P184" si="50">I185+I186+I187+I188</f>
        <v>0</v>
      </c>
      <c r="J184" s="42">
        <f t="shared" si="50"/>
        <v>0</v>
      </c>
      <c r="K184" s="42">
        <f t="shared" si="50"/>
        <v>0</v>
      </c>
      <c r="L184" s="37">
        <v>0</v>
      </c>
      <c r="M184" s="37">
        <v>0</v>
      </c>
      <c r="N184" s="37">
        <v>0</v>
      </c>
      <c r="O184" s="37">
        <v>0</v>
      </c>
      <c r="P184" s="42">
        <f t="shared" si="50"/>
        <v>0</v>
      </c>
    </row>
    <row r="185" spans="1:16" ht="21.75" customHeight="1" x14ac:dyDescent="0.25">
      <c r="A185" s="6"/>
      <c r="B185" s="207"/>
      <c r="C185" s="22"/>
      <c r="D185" s="3" t="s">
        <v>27</v>
      </c>
      <c r="E185" s="43">
        <f t="shared" si="49"/>
        <v>0</v>
      </c>
      <c r="F185" s="54">
        <v>0</v>
      </c>
      <c r="G185" s="54">
        <v>0</v>
      </c>
      <c r="H185" s="54">
        <v>0</v>
      </c>
      <c r="I185" s="9">
        <v>0</v>
      </c>
      <c r="J185" s="9">
        <v>0</v>
      </c>
      <c r="K185" s="9">
        <v>0</v>
      </c>
      <c r="L185" s="16">
        <v>0</v>
      </c>
      <c r="M185" s="16">
        <v>0</v>
      </c>
      <c r="N185" s="16">
        <v>0</v>
      </c>
      <c r="O185" s="16">
        <v>0</v>
      </c>
      <c r="P185" s="9">
        <f>Q184+R184+S184+T184+U184+V184+W184+X184+Y184</f>
        <v>0</v>
      </c>
    </row>
    <row r="186" spans="1:16" ht="38.25" customHeight="1" x14ac:dyDescent="0.25">
      <c r="A186" s="6"/>
      <c r="B186" s="207"/>
      <c r="C186" s="3" t="s">
        <v>12</v>
      </c>
      <c r="D186" s="3" t="s">
        <v>3</v>
      </c>
      <c r="E186" s="43">
        <f t="shared" si="49"/>
        <v>460000</v>
      </c>
      <c r="F186" s="13">
        <f>F57</f>
        <v>460000</v>
      </c>
      <c r="G186" s="16">
        <f>H186+I186+J186+K186+P186+Q186+R186+S186+T186</f>
        <v>0</v>
      </c>
      <c r="H186" s="16">
        <f>I186+J186+K186+P186+Q186+R186+S186+T186+U186</f>
        <v>0</v>
      </c>
      <c r="I186" s="63">
        <f>J186+K186+P186+Q186+R186+S186+T186+U186+V186</f>
        <v>0</v>
      </c>
      <c r="J186" s="63">
        <f>K186+P186+Q186+R186+S186+T186+U186+V186+W186</f>
        <v>0</v>
      </c>
      <c r="K186" s="63">
        <f>P186+Q186+R186+S186+T186+U186+V186+W186+X186</f>
        <v>0</v>
      </c>
      <c r="L186" s="16">
        <v>0</v>
      </c>
      <c r="M186" s="16">
        <v>0</v>
      </c>
      <c r="N186" s="16">
        <v>0</v>
      </c>
      <c r="O186" s="16">
        <v>0</v>
      </c>
      <c r="P186" s="63">
        <f t="shared" ref="P186" si="51">Q186+R186+S186+T186+U186+V186+W186+X186+Y186</f>
        <v>0</v>
      </c>
    </row>
    <row r="187" spans="1:16" ht="28.5" customHeight="1" x14ac:dyDescent="0.25">
      <c r="A187" s="6"/>
      <c r="B187" s="207"/>
      <c r="C187" s="20" t="s">
        <v>19</v>
      </c>
      <c r="D187" s="3" t="s">
        <v>4</v>
      </c>
      <c r="E187" s="43">
        <f>+F187+G187+H187+I187+J187+K187+L187+M187+N187+O187+P187</f>
        <v>33540229.359999999</v>
      </c>
      <c r="F187" s="54">
        <f>SUM(F12,F17,F22,F58)</f>
        <v>13567525.880000001</v>
      </c>
      <c r="G187" s="18">
        <f>G12+G17+G22+G58</f>
        <v>10137639.24</v>
      </c>
      <c r="H187" s="18">
        <f>SUM(H12,H17,H22,288796.32)</f>
        <v>9835064.2400000002</v>
      </c>
      <c r="I187" s="63">
        <v>0</v>
      </c>
      <c r="J187" s="63">
        <v>0</v>
      </c>
      <c r="K187" s="63">
        <v>0</v>
      </c>
      <c r="L187" s="16">
        <v>0</v>
      </c>
      <c r="M187" s="16">
        <v>0</v>
      </c>
      <c r="N187" s="16">
        <v>0</v>
      </c>
      <c r="O187" s="16">
        <v>0</v>
      </c>
      <c r="P187" s="63">
        <f>Q188+R188+S188+T188+U188+V188+W188+X188+Y188</f>
        <v>0</v>
      </c>
    </row>
    <row r="188" spans="1:16" ht="25.5" customHeight="1" x14ac:dyDescent="0.25">
      <c r="A188" s="6"/>
      <c r="B188" s="208"/>
      <c r="C188" s="22"/>
      <c r="D188" s="25" t="s">
        <v>28</v>
      </c>
      <c r="E188" s="43">
        <f t="shared" si="49"/>
        <v>0</v>
      </c>
      <c r="F188" s="9">
        <v>0</v>
      </c>
      <c r="G188" s="54">
        <v>0</v>
      </c>
      <c r="H188" s="54">
        <v>0</v>
      </c>
      <c r="I188" s="54">
        <v>0</v>
      </c>
      <c r="J188" s="54">
        <v>0</v>
      </c>
      <c r="K188" s="54">
        <v>0</v>
      </c>
      <c r="L188" s="16">
        <v>0</v>
      </c>
      <c r="M188" s="16">
        <v>0</v>
      </c>
      <c r="N188" s="16">
        <v>0</v>
      </c>
      <c r="O188" s="16">
        <v>0</v>
      </c>
      <c r="P188" s="54">
        <f>Q187+R187+S187+T187+U187+V187+W187+X187+Y187</f>
        <v>0</v>
      </c>
    </row>
    <row r="189" spans="1:16" ht="31.5" customHeight="1" x14ac:dyDescent="0.25">
      <c r="A189" s="6"/>
      <c r="B189" s="206" t="s">
        <v>39</v>
      </c>
      <c r="D189" s="39" t="s">
        <v>14</v>
      </c>
      <c r="E189" s="43">
        <f t="shared" si="49"/>
        <v>0</v>
      </c>
      <c r="F189" s="46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</row>
    <row r="190" spans="1:16" ht="20.25" customHeight="1" x14ac:dyDescent="0.25">
      <c r="A190" s="6"/>
      <c r="B190" s="207"/>
      <c r="C190" s="35"/>
      <c r="D190" s="58" t="s">
        <v>27</v>
      </c>
      <c r="E190" s="43">
        <f t="shared" si="49"/>
        <v>0</v>
      </c>
      <c r="F190" s="73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</row>
    <row r="191" spans="1:16" ht="31.5" customHeight="1" x14ac:dyDescent="0.25">
      <c r="A191" s="6"/>
      <c r="B191" s="207"/>
      <c r="C191" s="35"/>
      <c r="D191" s="58" t="s">
        <v>3</v>
      </c>
      <c r="E191" s="43">
        <f t="shared" si="49"/>
        <v>0</v>
      </c>
      <c r="F191" s="73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</row>
    <row r="192" spans="1:16" ht="20.25" customHeight="1" x14ac:dyDescent="0.25">
      <c r="A192" s="6"/>
      <c r="B192" s="207"/>
      <c r="C192" s="35"/>
      <c r="D192" s="58" t="s">
        <v>7</v>
      </c>
      <c r="E192" s="43">
        <f t="shared" si="49"/>
        <v>0</v>
      </c>
      <c r="F192" s="73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</row>
    <row r="193" spans="1:16" ht="31.5" customHeight="1" x14ac:dyDescent="0.25">
      <c r="A193" s="6"/>
      <c r="B193" s="208"/>
      <c r="C193" s="35"/>
      <c r="D193" s="24" t="s">
        <v>28</v>
      </c>
      <c r="E193" s="43">
        <f t="shared" si="49"/>
        <v>0</v>
      </c>
      <c r="F193" s="73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</row>
    <row r="194" spans="1:16" ht="28.5" customHeight="1" x14ac:dyDescent="0.25">
      <c r="A194" s="7"/>
      <c r="B194" s="197" t="s">
        <v>17</v>
      </c>
      <c r="C194" s="197"/>
      <c r="D194" s="22"/>
      <c r="E194" s="43">
        <f>+F194+G194+H194+I194+J194+L194+M194+N194+O194+K194+P194</f>
        <v>0</v>
      </c>
      <c r="F194" s="46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</row>
    <row r="195" spans="1:16" x14ac:dyDescent="0.25">
      <c r="H195" s="8"/>
      <c r="I195" s="8"/>
      <c r="K195" s="8"/>
      <c r="L195" s="8"/>
      <c r="M195" s="8"/>
      <c r="N195" s="8"/>
      <c r="O195" s="8"/>
    </row>
    <row r="201" spans="1:16" x14ac:dyDescent="0.25">
      <c r="C201" s="1"/>
      <c r="F201" s="81"/>
    </row>
    <row r="203" spans="1:16" x14ac:dyDescent="0.25">
      <c r="C203" s="1"/>
    </row>
    <row r="204" spans="1:16" x14ac:dyDescent="0.25">
      <c r="C204" s="1"/>
      <c r="F204" s="81"/>
    </row>
  </sheetData>
  <mergeCells count="72">
    <mergeCell ref="A117:A121"/>
    <mergeCell ref="B117:B121"/>
    <mergeCell ref="A122:C126"/>
    <mergeCell ref="A127:A131"/>
    <mergeCell ref="B127:B131"/>
    <mergeCell ref="A107:A111"/>
    <mergeCell ref="B107:B111"/>
    <mergeCell ref="A106:P106"/>
    <mergeCell ref="A112:A116"/>
    <mergeCell ref="B112:B116"/>
    <mergeCell ref="A86:A90"/>
    <mergeCell ref="A91:A95"/>
    <mergeCell ref="B91:B95"/>
    <mergeCell ref="A34:A38"/>
    <mergeCell ref="A39:C43"/>
    <mergeCell ref="A49:P49"/>
    <mergeCell ref="B50:B54"/>
    <mergeCell ref="A50:A54"/>
    <mergeCell ref="B44:B48"/>
    <mergeCell ref="A44:A48"/>
    <mergeCell ref="B194:C194"/>
    <mergeCell ref="B137:B141"/>
    <mergeCell ref="B143:B147"/>
    <mergeCell ref="B142:P142"/>
    <mergeCell ref="B148:B152"/>
    <mergeCell ref="B153:B157"/>
    <mergeCell ref="B158:B162"/>
    <mergeCell ref="B163:P163"/>
    <mergeCell ref="B164:B168"/>
    <mergeCell ref="B169:B173"/>
    <mergeCell ref="B174:B178"/>
    <mergeCell ref="B179:B183"/>
    <mergeCell ref="B184:B188"/>
    <mergeCell ref="B189:B193"/>
    <mergeCell ref="A3:P3"/>
    <mergeCell ref="A8:P8"/>
    <mergeCell ref="E4:E6"/>
    <mergeCell ref="A4:A6"/>
    <mergeCell ref="B4:B6"/>
    <mergeCell ref="C4:C6"/>
    <mergeCell ref="D4:D6"/>
    <mergeCell ref="F4:P5"/>
    <mergeCell ref="B29:B33"/>
    <mergeCell ref="A29:A33"/>
    <mergeCell ref="A60:B64"/>
    <mergeCell ref="B9:B13"/>
    <mergeCell ref="B14:B18"/>
    <mergeCell ref="A14:A18"/>
    <mergeCell ref="B19:B23"/>
    <mergeCell ref="B24:B28"/>
    <mergeCell ref="A9:A13"/>
    <mergeCell ref="A19:A23"/>
    <mergeCell ref="A24:A28"/>
    <mergeCell ref="B55:B59"/>
    <mergeCell ref="A55:A59"/>
    <mergeCell ref="B34:B38"/>
    <mergeCell ref="J2:P2"/>
    <mergeCell ref="J1:P1"/>
    <mergeCell ref="A132:C136"/>
    <mergeCell ref="B101:B105"/>
    <mergeCell ref="A101:A105"/>
    <mergeCell ref="B76:B80"/>
    <mergeCell ref="A76:A80"/>
    <mergeCell ref="B81:B85"/>
    <mergeCell ref="A81:A85"/>
    <mergeCell ref="B86:B90"/>
    <mergeCell ref="B71:B75"/>
    <mergeCell ref="A71:A75"/>
    <mergeCell ref="B65:B69"/>
    <mergeCell ref="A65:A69"/>
    <mergeCell ref="A96:C100"/>
    <mergeCell ref="A70:P70"/>
  </mergeCells>
  <printOptions horizontalCentered="1"/>
  <pageMargins left="0.19685039370078741" right="0.19685039370078741" top="0.78740157480314965" bottom="0" header="0" footer="0"/>
  <pageSetup paperSize="9" scale="60" firstPageNumber="3" fitToHeight="0" orientation="landscape" useFirstPageNumber="1" r:id="rId1"/>
  <headerFooter>
    <oddHeader>&amp;C&amp;P</oddHeader>
    <firstHeader>&amp;C&amp;"Times New Roman,обычный"8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Мероприятия программы</vt:lpstr>
      <vt:lpstr>'Мероприятия программы'!Заголовки_для_печати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2021-03-23T05:51:47Z</dcterms:modified>
</cp:coreProperties>
</file>