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0" windowWidth="16965" windowHeight="11640"/>
  </bookViews>
  <sheets>
    <sheet name="Приложение 1.1" sheetId="26" r:id="rId1"/>
  </sheets>
  <definedNames>
    <definedName name="_xlnm._FilterDatabase" localSheetId="0" hidden="1">'Приложение 1.1'!$A$8:$E$125</definedName>
    <definedName name="_xlnm.Print_Titles" localSheetId="0">'Приложение 1.1'!$8:$8</definedName>
    <definedName name="_xlnm.Print_Area" localSheetId="0">'Приложение 1.1'!$A$1:$E$125</definedName>
  </definedNames>
  <calcPr calcId="144525"/>
</workbook>
</file>

<file path=xl/calcChain.xml><?xml version="1.0" encoding="utf-8"?>
<calcChain xmlns="http://schemas.openxmlformats.org/spreadsheetml/2006/main">
  <c r="D62" i="26" l="1"/>
  <c r="C62" i="26"/>
  <c r="D117" i="26"/>
  <c r="C117" i="26"/>
  <c r="D59" i="26"/>
  <c r="C59" i="26"/>
  <c r="D17" i="26" l="1"/>
  <c r="C17" i="26"/>
  <c r="D111" i="26" l="1"/>
  <c r="C111" i="26"/>
  <c r="D105" i="26"/>
  <c r="C105" i="26"/>
  <c r="D86" i="26"/>
  <c r="C86" i="26"/>
  <c r="E77" i="26"/>
  <c r="D77" i="26"/>
  <c r="C77" i="26"/>
  <c r="E45" i="26"/>
  <c r="D45" i="26"/>
  <c r="C45" i="26"/>
  <c r="E44" i="26"/>
  <c r="E43" i="26"/>
  <c r="D43" i="26"/>
  <c r="C43" i="26"/>
  <c r="E42" i="26"/>
  <c r="E41" i="26"/>
  <c r="E40" i="26"/>
  <c r="E39" i="26"/>
  <c r="D39" i="26"/>
  <c r="C39" i="26"/>
  <c r="E38" i="26"/>
  <c r="E37" i="26"/>
  <c r="D37" i="26"/>
  <c r="C37" i="26"/>
  <c r="E36" i="26"/>
  <c r="E35" i="26"/>
  <c r="D35" i="26"/>
  <c r="C35" i="26"/>
  <c r="E34" i="26"/>
  <c r="E33" i="26"/>
  <c r="E32" i="26"/>
  <c r="D32" i="26"/>
  <c r="C32" i="26"/>
  <c r="C30" i="26" s="1"/>
  <c r="E31" i="26"/>
  <c r="E30" i="26"/>
  <c r="D30" i="26"/>
  <c r="E29" i="26"/>
  <c r="E28" i="26"/>
  <c r="E27" i="26"/>
  <c r="E26" i="26"/>
  <c r="E25" i="26"/>
  <c r="D25" i="26"/>
  <c r="C25" i="26"/>
  <c r="E24" i="26"/>
  <c r="E23" i="26"/>
  <c r="E22" i="26"/>
  <c r="E21" i="26"/>
  <c r="D21" i="26"/>
  <c r="C21" i="26"/>
  <c r="E20" i="26"/>
  <c r="E19" i="26"/>
  <c r="E18" i="26"/>
  <c r="E16" i="26"/>
  <c r="E15" i="26"/>
  <c r="D15" i="26"/>
  <c r="C15" i="26"/>
  <c r="E14" i="26"/>
  <c r="E13" i="26"/>
  <c r="D13" i="26"/>
  <c r="D12" i="26" s="1"/>
  <c r="C13" i="26"/>
  <c r="C12" i="26" s="1"/>
  <c r="E12" i="26"/>
  <c r="E11" i="26"/>
  <c r="E10" i="26"/>
  <c r="E9" i="26"/>
  <c r="C110" i="26" l="1"/>
  <c r="D61" i="26"/>
  <c r="D85" i="26"/>
  <c r="C85" i="26"/>
  <c r="D29" i="26"/>
  <c r="C29" i="26"/>
  <c r="C61" i="26"/>
  <c r="D110" i="26"/>
  <c r="C11" i="26"/>
  <c r="E17" i="26"/>
  <c r="D11" i="26"/>
  <c r="D58" i="26" l="1"/>
  <c r="D57" i="26" s="1"/>
  <c r="D9" i="26"/>
  <c r="C58" i="26"/>
  <c r="C57" i="26" s="1"/>
  <c r="C9" i="26"/>
  <c r="C125" i="26" l="1"/>
  <c r="D125" i="26"/>
</calcChain>
</file>

<file path=xl/sharedStrings.xml><?xml version="1.0" encoding="utf-8"?>
<sst xmlns="http://schemas.openxmlformats.org/spreadsheetml/2006/main" count="225" uniqueCount="191">
  <si>
    <t>Код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</si>
  <si>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</si>
  <si>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</si>
  <si>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</si>
  <si>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</si>
  <si>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</si>
  <si>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</si>
  <si>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</si>
  <si>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000 1 06 00000 00 0000 000</t>
  </si>
  <si>
    <t>НАЛОГИ НА ИМУЩЕСТВО</t>
  </si>
  <si>
    <t>Земельный налог</t>
  </si>
  <si>
    <t>000 1 08 00000 00 0000 000</t>
  </si>
  <si>
    <t>000 1 08 03000 01 0000 110</t>
  </si>
  <si>
    <t>000 1 08 07000 01 0000 110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</si>
  <si>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</si>
  <si>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</si>
  <si>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</si>
  <si>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</si>
  <si>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</si>
  <si>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</si>
  <si>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</si>
  <si>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</si>
  <si>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</si>
  <si>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</si>
  <si>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</si>
  <si>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</si>
  <si>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000 1 15 00000 00 0000 000</t>
  </si>
  <si>
    <t>АДМИНИСТРАТИВНЫЕ ПЛАТЕЖИ И СБОРЫ</t>
  </si>
  <si>
    <t>000 1 16 00000 00 0000 000</t>
  </si>
  <si>
    <t>ПРОЧИЕ НЕНАЛОГОВЫЕ ДОХОДЫ</t>
  </si>
  <si>
    <t>000 2 00 00000 00 0000 000</t>
  </si>
  <si>
    <t>в том числе:</t>
  </si>
  <si>
    <t>Бюджет автономного округа - всего</t>
  </si>
  <si>
    <t>Федеральный бюджет - всего</t>
  </si>
  <si>
    <t>ПРОЧИЕ БЕЗВОЗМЕЗДНЫЕ ПОСТУПЛЕНИЯ</t>
  </si>
  <si>
    <t>ИТОГО ДОХОДОВ</t>
  </si>
  <si>
    <t>000 1 05 03000 01 0000 110</t>
  </si>
  <si>
    <t>Единый сельскохозяйственный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</si>
  <si>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</si>
  <si>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000 1 03 00000 00 0000 000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</si>
  <si>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</si>
  <si>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</si>
  <si>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</si>
  <si>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</si>
  <si>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</si>
  <si>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</si>
  <si>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ДОХОДЫ ОТ ОКАЗАНИЯ ПЛАТНЫХ УСЛУГ (РАБОТ) И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</si>
  <si>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</si>
  <si>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</si>
  <si>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</si>
  <si>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</si>
  <si>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 xml:space="preserve">БЕЗВОЗМЕЗДНЫЕ ПОСТУПЛЕНИЯ </t>
  </si>
  <si>
    <t>000 1 05 04000 02 0000 110</t>
  </si>
  <si>
    <t>000 1 09 00000 00 0000 000</t>
  </si>
  <si>
    <t>000 1 17 00000 00 0000 000</t>
  </si>
  <si>
    <t>000 2 07 00000 00 0000 000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</si>
  <si>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</si>
  <si>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</si>
  <si>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000 1 05 01000 00 0000 110</t>
  </si>
  <si>
    <t>000 1 06 01000 00 0000 110</t>
  </si>
  <si>
    <t>000 1 06 06000 00 0000 110</t>
  </si>
  <si>
    <t>000 1 11 01000 00 0000 120</t>
  </si>
  <si>
    <t>000 1 11 05000 00 0000 120</t>
  </si>
  <si>
    <t>000 1 11 07000 00 0000 120</t>
  </si>
  <si>
    <t>000 1 11 09000 00 0000 120</t>
  </si>
  <si>
    <t>000 1 13 02000 00 0000 130</t>
  </si>
  <si>
    <t>000 1 14 06000 00 0000 430</t>
  </si>
  <si>
    <t>000 1 15 02000 00 0000 140</t>
  </si>
  <si>
    <t>Налоговые доходы</t>
  </si>
  <si>
    <t>Неналоговые доходы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</si>
  <si>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</si>
  <si>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</si>
  <si>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</si>
  <si>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                        </t>
  </si>
  <si>
    <t>Доходы от продажи земельных участков, находящихся в государственной и муниципальной собственности</t>
  </si>
  <si>
    <t>000 2 02 00000 00 0000 000</t>
  </si>
  <si>
    <t>БЕЗВОЗМЕЗДНЫЕ ПОСТУПЛЕНИЯ ОТ ДРУГИХ БЮДЖЕТОВ БЮДЖЕТНОЙ СИСТЕМЫ РОССИЙСКОЙ ФЕДЕРАЦИИ</t>
  </si>
  <si>
    <t>Наименование кода бюджетной классификации</t>
  </si>
  <si>
    <t>НАЛОГОВЫЕ И НЕНАЛОГОВЫЕ ДОХОДЫ</t>
  </si>
  <si>
    <t>ГОСУДАРСТВЕННАЯ ПОШЛИНА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</si>
  <si>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</si>
  <si>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</si>
  <si>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 xml:space="preserve">ШТРАФЫ, САНКЦИИ, ВОЗМЕЩЕНИЕ УЩЕРБА </t>
  </si>
  <si>
    <t>в том числе по дополнительным нормативам отчислений</t>
  </si>
  <si>
    <t>в том числе без учета дополнительного норматива отчислений от НДФЛ</t>
  </si>
  <si>
    <t>ДОТАЦИИ БЮДЖЕТАМ БЮДЖЕТНОЙ СИСТЕМЫ РОССИЙСКОЙ ФЕДЕРАЦИИ</t>
  </si>
  <si>
    <t>СУБВЕНЦИИ БЮДЖЕТАМ БЮДЖЕТНОЙ СТСТЕМЫ РОССИЙСКОЙ ФЕДЕРАЦИИ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</si>
  <si>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</si>
  <si>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</si>
  <si>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000 2 02 10000 00 0000 150</t>
  </si>
  <si>
    <t>000 2 02 20000 00 0000 150</t>
  </si>
  <si>
    <t xml:space="preserve">000 2 02 29999 04 0000 150
</t>
  </si>
  <si>
    <t xml:space="preserve">000 2 02 25555 04 0000 150
</t>
  </si>
  <si>
    <t>000 2 02 30000 00 0000 150</t>
  </si>
  <si>
    <t xml:space="preserve">000 2 02 30024 04 0000 150
</t>
  </si>
  <si>
    <t xml:space="preserve">000 2 02 30029 04 0000 150
</t>
  </si>
  <si>
    <t xml:space="preserve">000 2 02 35082 04 0000 150
</t>
  </si>
  <si>
    <t>000 2 02 35930 04 0000 150</t>
  </si>
  <si>
    <t>000 2 02 40000 00 0000 150</t>
  </si>
  <si>
    <t xml:space="preserve">000 2 02 49999 04 0000 150
</t>
  </si>
  <si>
    <t>000 2 03 00000 00 0000 000</t>
  </si>
  <si>
    <t>БЕЗВОЗМЕЗДНЫЕ ПОСТУПЛЕНИЯ ОТ ГОСУДАРСТВЕННЫХ (МУНИЦИПАЛЬНЫХ) ОРГАНИЗАЦИЙ</t>
  </si>
  <si>
    <t>000 2 04 00000 00 0000 000</t>
  </si>
  <si>
    <t>БЕЗВОЗМЕЗДНЫЕ ПОСТУПЛЕНИЯ ОТ НЕГОСУДАРСТВЕННЫХ ОРГАНИЗАЦИЙ</t>
  </si>
  <si>
    <t>Транспортный налог</t>
  </si>
  <si>
    <t>000 2 02 25497 04 0000 150</t>
  </si>
  <si>
    <t>000 1 06 04000 02 0000 110</t>
  </si>
  <si>
    <t>000 1 16 11064 01 0000 140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</si>
  <si>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</si>
  <si>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</si>
  <si>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</si>
  <si>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</si>
  <si>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000 1 16 01053 01 0000 140</t>
  </si>
  <si>
    <t>000 1 16 01063 01 0000 140</t>
  </si>
  <si>
    <t>000 1 16 01153 01 0000 140</t>
  </si>
  <si>
    <t>разница  оценки ДФ/ МО</t>
  </si>
  <si>
    <t>000 1 16 01193 01 0000 140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</si>
  <si>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</si>
  <si>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</si>
  <si>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000 1 16 01173 01 0000 140</t>
  </si>
  <si>
    <t>Сумма
2023 год</t>
  </si>
  <si>
    <t xml:space="preserve">000 2 02 25304 04 0000 150
</t>
  </si>
  <si>
    <t>000 1 14 02000 00 0000 000</t>
  </si>
  <si>
    <t>000 2 02 35120 04 0000 150</t>
  </si>
  <si>
    <t>000 2 02 35118 04 0000 150</t>
  </si>
  <si>
    <t>000 2 02 25555 04 0000 150</t>
  </si>
  <si>
    <t>000 2 02 29999 04 0000 150</t>
  </si>
  <si>
    <t xml:space="preserve">000
2 02 39999 04 0000 150
</t>
  </si>
  <si>
    <t>Сумма
2024 год</t>
  </si>
  <si>
    <t>000 1 16 01073 01 0000 140</t>
  </si>
  <si>
    <t>000 1 16 01082 01 0000 140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</si>
  <si>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</si>
  <si>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</si>
  <si>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000 1 16 02010 02 0000 140</t>
  </si>
  <si>
    <t>000 2 02 15001 04 0000 150</t>
  </si>
  <si>
    <t>000 2 02 45303 04 0000 150</t>
  </si>
  <si>
    <t>000 2 02 25304 04 0000 150</t>
  </si>
  <si>
    <t xml:space="preserve">Дотация бюджетам городских округов на выравнивание бюджетной обеспеченности из бюджета субъекта Российской Федерации
</t>
  </si>
  <si>
    <t xml:space="preserve">000 2 02 25519 04 0000 150
</t>
  </si>
  <si>
    <t>Субсидии на развитие сферы культуры в муниципальных образованиях автономного округа, в рамках основного мероприятия "Развитие библиотечного дела", подпрограммы "Модернизация и развитие учреждений и организаций культуры", государственной программы "Культурное пространство"</t>
  </si>
  <si>
    <t>Субсидии на реализацию программы формирования современной городской среды регионального проекта "Формирование комфортной городской среды" подпрограммы "Формирование комфортной городской среды" государственной программы "Жилищно-коммунальный комплекс и городская среда"(федеральный бюджет)</t>
  </si>
  <si>
    <t>Субсидии на реализацию программы формирования современной городской среды регионального проекта "Формирование комфортной городской среды" подпрограммы "Формирование комфортной городской среды" государственной программы "Жилищно-коммунальный комплекс и городская среда" (окружной бюджет)</t>
  </si>
  <si>
    <t>Субсидии на реализацию мероприятий по обеспечению жильем молодых семей в рамках основного мероприятия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подпрограммы "Создание условий для обеспечения жилыми помещениями граждан" государственной программы "Развитие жилищной сферы" (окружной бюджет)</t>
  </si>
  <si>
    <t>Субсидии на реализацию мероприятий по обеспечению жильем молодых семей в рамках основного мероприятия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подпрограммы "Создание условий для обеспечения жилыми помещениями граждан" государственной программы "Развитие жилищной сферы" (федеральный бюджет)</t>
  </si>
  <si>
    <t>Субсидии на создание условий для деятельности народных дружин в рамках основного мероприятия "Создание условий для обеспечения общественного порядка и законных прав граждан"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</si>
  <si>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 в рамках основного мероприятия "Предоставление субсидий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отношений"  подпрограммы "Комплексное развитие территорий" государственной программы "Развитие жилищной сферы"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</si>
  <si>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Ханты-Мансийского автономного округа – Югры" подпрограмма "Общее образование. Дополнительное образование детей" государственной программы "Развитие образования" (окружной бюджет)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</si>
  <si>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</si>
  <si>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</si>
  <si>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Субвенция на осуществление деятельности по опеке и попечительству  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</si>
  <si>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"Обеспечение отдельных государственных полномочий в сфере правопорядка",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</si>
  <si>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 в рамках основного мероприятия "Профилактика инфекционных и паразитарных заболеваний, включая иммунопрофилактику" подпрограммы "Развитие первичной медико-санитарной помощи" государственной программы "Современное здравоохранение"</t>
  </si>
  <si>
    <t>Субвенции на организацию мероприятий при осуществлении деятельности по обращению с животными без владельцев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</si>
  <si>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</si>
  <si>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"Оказание комплексной помощи и сопровождения при трудоустройстве инвалидам, детям-инвалидам в возрасте от 14 до 18 лет, обратившимся в органы службы занятости", подпрограммы "Содействие трудоустройству лиц с инвалидностью", 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</si>
  <si>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занятости молодежи", подпрограммы "Сопровождение инвалидов, включая инвалидов молодого возраста, при трудоустройстве", государственной программы "Поддержка занятости населения"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</si>
  <si>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</si>
  <si>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000 2 02 25519 04 0000 150</t>
  </si>
  <si>
    <t>Доходы  бюджета города Покачи на плановый период 2023 и 2024 годов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</si>
  <si>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подпрограммы "Общее образование. Дополнительное образование детей", государственной программы "Развитие образования"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</si>
  <si>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государственной программы "Жилищно-коммунальный комплекс и городская среда"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</si>
  <si>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массового и детско-юношеского спорта" государственной программы "Развитие физической культуры и спорта"</t>
  </si>
  <si>
    <t>Субсидии на софинансирование расходов муниципальных образований по развитию сети спортивных объектов шаговой доступности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массового и детско-юношеского спорта" государственной программы "Развитие физической культуры и спорта"</t>
  </si>
  <si>
    <t>Субсидия на государственную поддержку отрасли культуры в рамках Регионального проекта "Культурная среда" подпрограммы "Модернизация и развитие учреждений и организаций культуры" государственной программы "Культурное пространство" (окружной бюджет)</t>
  </si>
  <si>
    <t>Субсидия на государственную поддержку отрасли культуры в рамках Основного мероприятия "Развитие библиотечного дела" подпрограммы "Модернизация и развитие учреждений и организаций культуры" государственной программы "Культурное пространство" (окружной бюджет)</t>
  </si>
  <si>
    <t>Субсидии на техническое оснащение муниципальных музеев в рамках Регионального проекта "Культурная среда", подпрограммы "Модернизация и развитие учреждений и организаций культуры" государственной программы "Культурное пространство" (окружной бюджет)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</si>
  <si>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Ханты-Мансийского автономного округа – Югры" подпрограммы "Общее образование. Дополнительное образование детей" государственной программы "Развитие образования" (федеральный бюджет)</t>
  </si>
  <si>
    <t>Субсидия на государственную поддержку отрасли культуры в рамках Регионального проекта "Культурная среда" подпрограммы "Модернизация и развитие учреждений и организаций культуры" государственной программы "Культурное пространство" (федеральный бюджет)</t>
  </si>
  <si>
    <t>Субсидия на государственную поддержку отрасли культуры в рамках основного мероприятия "Развитие библиотечного дела" подпрограммы "Модернизация и развитие учреждений и организаций культуры" государственной программы "Культурное пространство" (федеральный бюджет)</t>
  </si>
  <si>
    <t>Субсидии на техническое оснащение муниципальных музеев в рамках Регионального проекта "Культурная среда", подпрограммы "Модернизация и развитие учреждений и организаций культуры" государственной программы "Культурное пространство" (федеральный бюджет)</t>
  </si>
  <si>
    <t xml:space="preserve"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автономного округа" подпрограммы "Общее образование. Дополнительное образование детей", государственной программы "Развитие образования" </t>
  </si>
  <si>
    <t xml:space="preserve"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 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</si>
  <si>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труда"", подпрограммы "Улучшение условий и охраны труда в Ханты-Мансийском автономном округе – Югре", государственной программы "Поддержка занятости населения"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</si>
  <si>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подпрограммы "Организационные, экономические механизмы развития культуры, архивного дела и историко-культурного наследия", государственной программы "Культурное пространство"</t>
  </si>
  <si>
    <t>Субвенции на организацию и обеспечение отдыха и оздоровления детей, в том числе в этнической среде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округа- Югры по исполнению публичных обязательств перед физическими лицами", подпрограммы "Ресурсное обеспечение в сфере образования, науки и молодежной политики", государственной программы "Развитие образования"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</si>
  <si>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мероприятие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"Создание условий для обеспечения жилыми помещениями граждан" государственной программы "Развитие жилищной сферы"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</si>
  <si>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подпрограммы "Поддержка семьи, материнства и детства" государственной программы "Социальное и демографическое развитие"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</si>
  <si>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государственной программы "Экологическая безопасность"</t>
  </si>
  <si>
    <t xml:space="preserve"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основного мероприятия 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 </t>
  </si>
  <si>
    <t>Субвенции на поддержку и развитие животноводства 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подпрограммы "Развитие отрасли животноводства" государственной программы "Развитие агропромышленного комплекса"</t>
  </si>
  <si>
    <t>Субвенция на осуществление первичного воинского учета органами местного самоуправления поселений, муниципальных и городских округов непрограммное направление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</si>
  <si>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 "Обеспечение отдельных государственных полномочий в сфере правопорядка"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</si>
  <si>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</si>
  <si>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Иные межбюджетные трансферты на реализацию мероприятий по содействию трудоустройству граждан, в рамках основного мероприятия "Привлечение работодателей к трудоустройству инвалидов", подпрограммы "Содействие трудоустройству лиц с инвалидностью", государственной программы "Поддержка занятости населения"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</si>
  <si>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Ханты-Мансийского автономного округа – Югры" подпрограммы "Общее образование. Дополнительное образование детей" государственной программы "Развитие образования"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</si>
  <si>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</si>
  <si>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</si>
  <si>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</si>
  <si>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(рублей)</t>
  </si>
  <si>
    <t>000 2 02 25590 04 0000 150</t>
  </si>
  <si>
    <t>Приложение 1.1
к бюджету города Покачи на 2022 год и плановый период 2023 и 2024 годов, утвержденному решением Думы города Покачи                                                             от 14.12.2021 №82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</si>
</sst>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\ _₽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1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trike/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sz val="12"/>
      <name val="Times New Roman"/>
      <family val="1"/>
      <charset val="1"/>
    </font>
    <font>
      <i/>
      <sz val="12"/>
      <name val="Calibri"/>
      <family val="2"/>
      <charset val="204"/>
      <scheme val="minor"/>
    </font>
    <font>
      <i/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1" applyFont="1" applyFill="1"/>
    <xf numFmtId="0" fontId="3" fillId="0" borderId="0" xfId="1" applyNumberFormat="1" applyFont="1" applyFill="1" applyBorder="1" applyAlignment="1" applyProtection="1">
      <protection hidden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43" fontId="3" fillId="0" borderId="0" xfId="5" applyFont="1" applyFill="1" applyAlignment="1">
      <alignment vertical="center"/>
    </xf>
    <xf numFmtId="43" fontId="3" fillId="0" borderId="0" xfId="5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164" fontId="3" fillId="0" borderId="1" xfId="5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/>
    <xf numFmtId="0" fontId="3" fillId="0" borderId="6" xfId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164" fontId="8" fillId="0" borderId="1" xfId="5" applyNumberFormat="1" applyFont="1" applyFill="1" applyBorder="1" applyAlignment="1" applyProtection="1">
      <alignment horizontal="right" vertical="center" wrapText="1"/>
      <protection locked="0"/>
    </xf>
    <xf numFmtId="43" fontId="10" fillId="0" borderId="2" xfId="5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" fontId="8" fillId="0" borderId="3" xfId="2" applyNumberFormat="1" applyFont="1" applyFill="1" applyBorder="1" applyAlignment="1">
      <alignment horizontal="justify" vertical="top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 wrapText="1"/>
    </xf>
    <xf numFmtId="43" fontId="8" fillId="0" borderId="1" xfId="5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top"/>
    </xf>
    <xf numFmtId="0" fontId="8" fillId="0" borderId="3" xfId="2" applyFont="1" applyFill="1" applyBorder="1" applyAlignment="1">
      <alignment horizontal="left" vertical="center"/>
    </xf>
    <xf numFmtId="43" fontId="10" fillId="0" borderId="1" xfId="5" applyFont="1" applyFill="1" applyBorder="1" applyAlignment="1">
      <alignment horizontal="center"/>
    </xf>
    <xf numFmtId="43" fontId="10" fillId="0" borderId="4" xfId="5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" xfId="2" applyFont="1" applyFill="1" applyBorder="1" applyAlignment="1">
      <alignment horizontal="left" vertical="center"/>
    </xf>
    <xf numFmtId="1" fontId="10" fillId="0" borderId="3" xfId="2" applyNumberFormat="1" applyFont="1" applyFill="1" applyBorder="1" applyAlignment="1">
      <alignment horizontal="justify" vertical="top" wrapText="1"/>
    </xf>
    <xf numFmtId="164" fontId="10" fillId="0" borderId="1" xfId="5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13" fillId="0" borderId="3" xfId="2" applyNumberFormat="1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/>
    </xf>
    <xf numFmtId="0" fontId="13" fillId="0" borderId="3" xfId="2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5" fillId="0" borderId="3" xfId="2" applyFont="1" applyFill="1" applyBorder="1" applyAlignment="1">
      <alignment horizontal="left" vertical="center"/>
    </xf>
    <xf numFmtId="3" fontId="10" fillId="0" borderId="3" xfId="2" applyNumberFormat="1" applyFont="1" applyFill="1" applyBorder="1" applyAlignment="1">
      <alignment horizontal="left" vertical="center" wrapText="1"/>
    </xf>
    <xf numFmtId="1" fontId="10" fillId="0" borderId="1" xfId="2" applyNumberFormat="1" applyFont="1" applyFill="1" applyBorder="1" applyAlignment="1">
      <alignment horizontal="justify" vertical="top" wrapText="1"/>
    </xf>
    <xf numFmtId="0" fontId="10" fillId="0" borderId="3" xfId="2" applyFont="1" applyFill="1" applyBorder="1" applyAlignment="1">
      <alignment horizontal="left" vertical="center" wrapText="1"/>
    </xf>
    <xf numFmtId="43" fontId="8" fillId="0" borderId="0" xfId="5" applyFont="1" applyFill="1" applyAlignment="1">
      <alignment horizontal="right" vertical="center"/>
    </xf>
    <xf numFmtId="0" fontId="6" fillId="0" borderId="0" xfId="4" applyFont="1" applyFill="1" applyAlignment="1" applyProtection="1">
      <alignment horizontal="left" vertical="top" wrapText="1"/>
      <protection hidden="1"/>
    </xf>
    <xf numFmtId="3" fontId="5" fillId="0" borderId="3" xfId="2" applyNumberFormat="1" applyFont="1" applyFill="1" applyBorder="1" applyAlignment="1">
      <alignment horizontal="left" vertical="center" wrapText="1"/>
    </xf>
    <xf numFmtId="3" fontId="5" fillId="0" borderId="2" xfId="2" applyNumberFormat="1" applyFont="1" applyFill="1" applyBorder="1" applyAlignment="1">
      <alignment horizontal="left" vertical="center" wrapText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4"/>
    <cellStyle name="Обычный_Tmp2" xfId="1"/>
    <cellStyle name="Обычный_Tmp7" xfId="3"/>
    <cellStyle name="Обычный_Январь" xfId="2"/>
    <cellStyle name="Финансовый" xfId="5" builtinId="3"/>
  </cellStyles>
  <dxfs count="0"/>
  <tableStyles count="0" defaultTableStyle="TableStyleMedium9" defaultPivotStyle="PivotStyleLight16"/>
  <colors>
    <mruColors>
      <color rgb="FFFFCCFF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5"/>
  <sheetViews>
    <sheetView tabSelected="1" view="pageBreakPreview" topLeftCell="B1" zoomScale="90" zoomScaleNormal="100" zoomScaleSheetLayoutView="90" workbookViewId="0">
      <selection activeCell="C1" sqref="C1:D3"/>
    </sheetView>
  </sheetViews>
  <sheetFormatPr defaultColWidth="18.5703125" defaultRowHeight="15" x14ac:dyDescent="0.25"/>
  <cols>
    <col min="1" max="1" width="27.85546875" style="4" customWidth="1"/>
    <col min="2" max="2" width="61" style="11" customWidth="1"/>
    <col min="3" max="3" width="22.140625" style="3" customWidth="1"/>
    <col min="4" max="4" width="18.5703125" style="6" customWidth="1"/>
    <col min="5" max="5" width="16.7109375" style="12" hidden="1" customWidth="1"/>
    <col min="6" max="16384" width="18.5703125" style="4"/>
  </cols>
  <sheetData>
    <row r="1" spans="1:5" s="1" customFormat="1" ht="15.75" customHeight="1" x14ac:dyDescent="0.25">
      <c r="A1" s="13"/>
      <c r="B1" s="7"/>
      <c r="C1" s="51" t="s">
        <v>190</v>
      </c>
      <c r="D1" s="51"/>
      <c r="E1" s="14"/>
    </row>
    <row r="2" spans="1:5" s="1" customFormat="1" x14ac:dyDescent="0.25">
      <c r="A2" s="13"/>
      <c r="B2" s="7"/>
      <c r="C2" s="51"/>
      <c r="D2" s="51"/>
      <c r="E2" s="14"/>
    </row>
    <row r="3" spans="1:5" s="1" customFormat="1" ht="32.25" customHeight="1" x14ac:dyDescent="0.25">
      <c r="A3" s="13"/>
      <c r="B3" s="7"/>
      <c r="C3" s="51"/>
      <c r="D3" s="51"/>
      <c r="E3" s="14"/>
    </row>
    <row r="4" spans="1:5" s="1" customFormat="1" ht="13.9" x14ac:dyDescent="0.25">
      <c r="A4" s="13"/>
      <c r="B4" s="7"/>
      <c r="C4" s="7"/>
      <c r="D4" s="5"/>
      <c r="E4" s="14"/>
    </row>
    <row r="5" spans="1:5" s="1" customFormat="1" ht="20.25" customHeight="1" x14ac:dyDescent="0.25">
      <c r="A5" s="54" t="s">
        <v>158</v>
      </c>
      <c r="B5" s="54"/>
      <c r="C5" s="54"/>
      <c r="D5" s="54"/>
      <c r="E5" s="14"/>
    </row>
    <row r="6" spans="1:5" s="1" customFormat="1" ht="14.45" thickBot="1" x14ac:dyDescent="0.3">
      <c r="A6" s="2"/>
      <c r="B6" s="10"/>
      <c r="C6" s="8"/>
      <c r="D6" s="5"/>
      <c r="E6" s="14"/>
    </row>
    <row r="7" spans="1:5" s="1" customFormat="1" ht="16.5" thickBot="1" x14ac:dyDescent="0.3">
      <c r="A7" s="2"/>
      <c r="B7" s="10"/>
      <c r="C7" s="7"/>
      <c r="D7" s="50" t="s">
        <v>188</v>
      </c>
      <c r="E7" s="15"/>
    </row>
    <row r="8" spans="1:5" s="20" customFormat="1" ht="31.5" x14ac:dyDescent="0.25">
      <c r="A8" s="16" t="s">
        <v>0</v>
      </c>
      <c r="B8" s="17" t="s">
        <v>77</v>
      </c>
      <c r="C8" s="18" t="s">
        <v>120</v>
      </c>
      <c r="D8" s="18" t="s">
        <v>128</v>
      </c>
      <c r="E8" s="19" t="s">
        <v>115</v>
      </c>
    </row>
    <row r="9" spans="1:5" s="25" customFormat="1" ht="15.75" x14ac:dyDescent="0.25">
      <c r="A9" s="21" t="s">
        <v>1</v>
      </c>
      <c r="B9" s="22" t="s">
        <v>78</v>
      </c>
      <c r="C9" s="23">
        <f>C11+C29</f>
        <v>370533900</v>
      </c>
      <c r="D9" s="23">
        <f>D11+D29</f>
        <v>380191100</v>
      </c>
      <c r="E9" s="24" t="e">
        <f>#REF!-#REF!</f>
        <v>#REF!</v>
      </c>
    </row>
    <row r="10" spans="1:5" s="25" customFormat="1" ht="31.5" x14ac:dyDescent="0.25">
      <c r="A10" s="21"/>
      <c r="B10" s="26" t="s">
        <v>84</v>
      </c>
      <c r="C10" s="23">
        <v>319500300</v>
      </c>
      <c r="D10" s="23">
        <v>324231900</v>
      </c>
      <c r="E10" s="24" t="e">
        <f>#REF!-#REF!</f>
        <v>#REF!</v>
      </c>
    </row>
    <row r="11" spans="1:5" s="25" customFormat="1" ht="15.75" x14ac:dyDescent="0.25">
      <c r="A11" s="21"/>
      <c r="B11" s="26" t="s">
        <v>68</v>
      </c>
      <c r="C11" s="23">
        <f>C12+C15+C17+C21+C25+C28</f>
        <v>341698300</v>
      </c>
      <c r="D11" s="23">
        <f>D12+D15+D17+D21+D25+D28</f>
        <v>351466500</v>
      </c>
      <c r="E11" s="24" t="e">
        <f>#REF!-#REF!</f>
        <v>#REF!</v>
      </c>
    </row>
    <row r="12" spans="1:5" s="25" customFormat="1" ht="15.75" x14ac:dyDescent="0.25">
      <c r="A12" s="21" t="s">
        <v>2</v>
      </c>
      <c r="B12" s="22" t="s">
        <v>3</v>
      </c>
      <c r="C12" s="23">
        <f t="shared" ref="C12:D12" si="0">C13</f>
        <v>280438900</v>
      </c>
      <c r="D12" s="23">
        <f t="shared" si="0"/>
        <v>289952600</v>
      </c>
      <c r="E12" s="24" t="e">
        <f>#REF!-#REF!</f>
        <v>#REF!</v>
      </c>
    </row>
    <row r="13" spans="1:5" s="25" customFormat="1" ht="15.75" x14ac:dyDescent="0.25">
      <c r="A13" s="27" t="s">
        <v>4</v>
      </c>
      <c r="B13" s="26" t="s">
        <v>5</v>
      </c>
      <c r="C13" s="23">
        <f>229405300+51033600</f>
        <v>280438900</v>
      </c>
      <c r="D13" s="23">
        <f>233993400+55959200</f>
        <v>289952600</v>
      </c>
      <c r="E13" s="24" t="e">
        <f>#REF!-#REF!</f>
        <v>#REF!</v>
      </c>
    </row>
    <row r="14" spans="1:5" s="25" customFormat="1" ht="15.75" x14ac:dyDescent="0.25">
      <c r="A14" s="27"/>
      <c r="B14" s="26" t="s">
        <v>83</v>
      </c>
      <c r="C14" s="23">
        <v>51033600</v>
      </c>
      <c r="D14" s="23">
        <v>55959200</v>
      </c>
      <c r="E14" s="24" t="e">
        <f>#REF!-#REF!</f>
        <v>#REF!</v>
      </c>
    </row>
    <row r="15" spans="1:5" s="25" customFormat="1" ht="47.25" x14ac:dyDescent="0.25">
      <c r="A15" s="27" t="s">
        <v>39</v>
      </c>
      <c r="B15" s="28" t="s">
        <v>40</v>
      </c>
      <c r="C15" s="23">
        <f t="shared" ref="C15:D15" si="1">C16</f>
        <v>6225100</v>
      </c>
      <c r="D15" s="23">
        <f t="shared" si="1"/>
        <v>6225100</v>
      </c>
      <c r="E15" s="24" t="e">
        <f>#REF!-#REF!</f>
        <v>#REF!</v>
      </c>
    </row>
    <row r="16" spans="1:5" s="25" customFormat="1" ht="31.5" x14ac:dyDescent="0.25">
      <c r="A16" s="29" t="s">
        <v>42</v>
      </c>
      <c r="B16" s="26" t="s">
        <v>43</v>
      </c>
      <c r="C16" s="23">
        <v>6225100</v>
      </c>
      <c r="D16" s="23">
        <v>6225100</v>
      </c>
      <c r="E16" s="24" t="e">
        <f>#REF!-#REF!</f>
        <v>#REF!</v>
      </c>
    </row>
    <row r="17" spans="1:5" s="20" customFormat="1" ht="15.75" x14ac:dyDescent="0.25">
      <c r="A17" s="27" t="s">
        <v>6</v>
      </c>
      <c r="B17" s="30" t="s">
        <v>7</v>
      </c>
      <c r="C17" s="23">
        <f>C18+C19+C20</f>
        <v>30921000</v>
      </c>
      <c r="D17" s="23">
        <f>D18+D19+D20</f>
        <v>30921000</v>
      </c>
      <c r="E17" s="31" t="e">
        <f>E18+#REF!+E19+E20</f>
        <v>#REF!</v>
      </c>
    </row>
    <row r="18" spans="1:5" s="25" customFormat="1" ht="31.5" x14ac:dyDescent="0.25">
      <c r="A18" s="27" t="s">
        <v>58</v>
      </c>
      <c r="B18" s="26" t="s">
        <v>44</v>
      </c>
      <c r="C18" s="23">
        <v>27421000</v>
      </c>
      <c r="D18" s="23">
        <v>27421000</v>
      </c>
      <c r="E18" s="24" t="e">
        <f>#REF!-#REF!</f>
        <v>#REF!</v>
      </c>
    </row>
    <row r="19" spans="1:5" s="25" customFormat="1" ht="15.75" x14ac:dyDescent="0.25">
      <c r="A19" s="27" t="s">
        <v>36</v>
      </c>
      <c r="B19" s="26" t="s">
        <v>37</v>
      </c>
      <c r="C19" s="23">
        <v>0</v>
      </c>
      <c r="D19" s="23">
        <v>0</v>
      </c>
      <c r="E19" s="24" t="e">
        <f>#REF!-#REF!</f>
        <v>#REF!</v>
      </c>
    </row>
    <row r="20" spans="1:5" s="25" customFormat="1" ht="31.5" x14ac:dyDescent="0.25">
      <c r="A20" s="27" t="s">
        <v>52</v>
      </c>
      <c r="B20" s="26" t="s">
        <v>41</v>
      </c>
      <c r="C20" s="23">
        <v>3500000</v>
      </c>
      <c r="D20" s="23">
        <v>3500000</v>
      </c>
      <c r="E20" s="24" t="e">
        <f>#REF!-#REF!</f>
        <v>#REF!</v>
      </c>
    </row>
    <row r="21" spans="1:5" s="20" customFormat="1" ht="15.75" x14ac:dyDescent="0.25">
      <c r="A21" s="27" t="s">
        <v>8</v>
      </c>
      <c r="B21" s="30" t="s">
        <v>9</v>
      </c>
      <c r="C21" s="23">
        <f t="shared" ref="C21:D21" si="2">C22+C23+C24</f>
        <v>21802800</v>
      </c>
      <c r="D21" s="23">
        <f t="shared" si="2"/>
        <v>21998300</v>
      </c>
      <c r="E21" s="24" t="e">
        <f>#REF!-#REF!</f>
        <v>#REF!</v>
      </c>
    </row>
    <row r="22" spans="1:5" s="20" customFormat="1" ht="15.75" x14ac:dyDescent="0.25">
      <c r="A22" s="29" t="s">
        <v>59</v>
      </c>
      <c r="B22" s="26" t="s">
        <v>45</v>
      </c>
      <c r="C22" s="23">
        <v>7250000</v>
      </c>
      <c r="D22" s="23">
        <v>7300000</v>
      </c>
      <c r="E22" s="24" t="e">
        <f>#REF!-#REF!</f>
        <v>#REF!</v>
      </c>
    </row>
    <row r="23" spans="1:5" s="20" customFormat="1" ht="15.75" x14ac:dyDescent="0.25">
      <c r="A23" s="29" t="s">
        <v>106</v>
      </c>
      <c r="B23" s="26" t="s">
        <v>104</v>
      </c>
      <c r="C23" s="23">
        <v>6263800</v>
      </c>
      <c r="D23" s="23">
        <v>6326400</v>
      </c>
      <c r="E23" s="24" t="e">
        <f>#REF!-#REF!</f>
        <v>#REF!</v>
      </c>
    </row>
    <row r="24" spans="1:5" s="20" customFormat="1" ht="15.75" x14ac:dyDescent="0.25">
      <c r="A24" s="29" t="s">
        <v>60</v>
      </c>
      <c r="B24" s="26" t="s">
        <v>10</v>
      </c>
      <c r="C24" s="23">
        <v>8289000</v>
      </c>
      <c r="D24" s="23">
        <v>8371900</v>
      </c>
      <c r="E24" s="24" t="e">
        <f>#REF!-#REF!</f>
        <v>#REF!</v>
      </c>
    </row>
    <row r="25" spans="1:5" s="20" customFormat="1" ht="15.75" x14ac:dyDescent="0.25">
      <c r="A25" s="27" t="s">
        <v>11</v>
      </c>
      <c r="B25" s="30" t="s">
        <v>79</v>
      </c>
      <c r="C25" s="23">
        <f t="shared" ref="C25:D25" si="3">C26+C27</f>
        <v>2310500</v>
      </c>
      <c r="D25" s="23">
        <f t="shared" si="3"/>
        <v>2369500</v>
      </c>
      <c r="E25" s="24" t="e">
        <f>#REF!-#REF!</f>
        <v>#REF!</v>
      </c>
    </row>
    <row r="26" spans="1:5" s="20" customFormat="1" ht="31.5" x14ac:dyDescent="0.25">
      <c r="A26" s="27" t="s">
        <v>12</v>
      </c>
      <c r="B26" s="26" t="s">
        <v>70</v>
      </c>
      <c r="C26" s="23">
        <v>1791800</v>
      </c>
      <c r="D26" s="23">
        <v>1845600</v>
      </c>
      <c r="E26" s="24" t="e">
        <f>#REF!-#REF!</f>
        <v>#REF!</v>
      </c>
    </row>
    <row r="27" spans="1:5" s="20" customFormat="1" ht="47.25" x14ac:dyDescent="0.25">
      <c r="A27" s="27" t="s">
        <v>13</v>
      </c>
      <c r="B27" s="26" t="s">
        <v>71</v>
      </c>
      <c r="C27" s="23">
        <v>518700</v>
      </c>
      <c r="D27" s="23">
        <v>523900</v>
      </c>
      <c r="E27" s="24" t="e">
        <f>#REF!-#REF!</f>
        <v>#REF!</v>
      </c>
    </row>
    <row r="28" spans="1:5" s="25" customFormat="1" ht="47.25" x14ac:dyDescent="0.25">
      <c r="A28" s="29" t="s">
        <v>53</v>
      </c>
      <c r="B28" s="26" t="s">
        <v>14</v>
      </c>
      <c r="C28" s="23">
        <v>0</v>
      </c>
      <c r="D28" s="23">
        <v>0</v>
      </c>
      <c r="E28" s="24" t="e">
        <f>#REF!-#REF!</f>
        <v>#REF!</v>
      </c>
    </row>
    <row r="29" spans="1:5" s="25" customFormat="1" ht="15.75" x14ac:dyDescent="0.25">
      <c r="A29" s="29"/>
      <c r="B29" s="26" t="s">
        <v>69</v>
      </c>
      <c r="C29" s="23">
        <f>C30+C35+C37+C39+C43+C45+C56</f>
        <v>28835600</v>
      </c>
      <c r="D29" s="23">
        <f>D30+D35+D37+D39+D43+D45+D56</f>
        <v>28724600</v>
      </c>
      <c r="E29" s="24" t="e">
        <f>#REF!-#REF!</f>
        <v>#REF!</v>
      </c>
    </row>
    <row r="30" spans="1:5" s="25" customFormat="1" ht="47.25" x14ac:dyDescent="0.25">
      <c r="A30" s="29" t="s">
        <v>15</v>
      </c>
      <c r="B30" s="26" t="s">
        <v>16</v>
      </c>
      <c r="C30" s="23">
        <f t="shared" ref="C30:D30" si="4">C31+C32+C33+C34</f>
        <v>26265200</v>
      </c>
      <c r="D30" s="23">
        <f t="shared" si="4"/>
        <v>26365200</v>
      </c>
      <c r="E30" s="24" t="e">
        <f>#REF!-#REF!</f>
        <v>#REF!</v>
      </c>
    </row>
    <row r="31" spans="1:5" s="25" customFormat="1" ht="78.75" x14ac:dyDescent="0.25">
      <c r="A31" s="29" t="s">
        <v>61</v>
      </c>
      <c r="B31" s="26" t="s">
        <v>56</v>
      </c>
      <c r="C31" s="23">
        <v>0</v>
      </c>
      <c r="D31" s="23">
        <v>0</v>
      </c>
      <c r="E31" s="24" t="e">
        <f>#REF!-#REF!</f>
        <v>#REF!</v>
      </c>
    </row>
    <row r="32" spans="1:5" s="25" customFormat="1" ht="94.5" x14ac:dyDescent="0.25">
      <c r="A32" s="29" t="s">
        <v>62</v>
      </c>
      <c r="B32" s="26" t="s">
        <v>38</v>
      </c>
      <c r="C32" s="23">
        <f>23965000+200</f>
        <v>23965200</v>
      </c>
      <c r="D32" s="23">
        <f>23965000+200</f>
        <v>23965200</v>
      </c>
      <c r="E32" s="24" t="e">
        <f>#REF!-#REF!</f>
        <v>#REF!</v>
      </c>
    </row>
    <row r="33" spans="1:5" s="25" customFormat="1" ht="31.5" x14ac:dyDescent="0.25">
      <c r="A33" s="29" t="s">
        <v>63</v>
      </c>
      <c r="B33" s="26" t="s">
        <v>57</v>
      </c>
      <c r="C33" s="23">
        <v>0</v>
      </c>
      <c r="D33" s="23">
        <v>0</v>
      </c>
      <c r="E33" s="24" t="e">
        <f>#REF!-#REF!</f>
        <v>#REF!</v>
      </c>
    </row>
    <row r="34" spans="1:5" s="25" customFormat="1" ht="94.5" x14ac:dyDescent="0.25">
      <c r="A34" s="29" t="s">
        <v>64</v>
      </c>
      <c r="B34" s="26" t="s">
        <v>72</v>
      </c>
      <c r="C34" s="23">
        <v>2300000</v>
      </c>
      <c r="D34" s="23">
        <v>2400000</v>
      </c>
      <c r="E34" s="24" t="e">
        <f>#REF!-#REF!</f>
        <v>#REF!</v>
      </c>
    </row>
    <row r="35" spans="1:5" s="25" customFormat="1" ht="31.5" x14ac:dyDescent="0.25">
      <c r="A35" s="29" t="s">
        <v>17</v>
      </c>
      <c r="B35" s="30" t="s">
        <v>18</v>
      </c>
      <c r="C35" s="23">
        <f t="shared" ref="C35:D35" si="5">C36</f>
        <v>363600</v>
      </c>
      <c r="D35" s="23">
        <f t="shared" si="5"/>
        <v>363600</v>
      </c>
      <c r="E35" s="24" t="e">
        <f>#REF!-#REF!</f>
        <v>#REF!</v>
      </c>
    </row>
    <row r="36" spans="1:5" s="25" customFormat="1" ht="15.75" x14ac:dyDescent="0.25">
      <c r="A36" s="29" t="s">
        <v>19</v>
      </c>
      <c r="B36" s="26" t="s">
        <v>20</v>
      </c>
      <c r="C36" s="23">
        <v>363600</v>
      </c>
      <c r="D36" s="23">
        <v>363600</v>
      </c>
      <c r="E36" s="24" t="e">
        <f>#REF!-#REF!</f>
        <v>#REF!</v>
      </c>
    </row>
    <row r="37" spans="1:5" s="25" customFormat="1" ht="31.5" x14ac:dyDescent="0.25">
      <c r="A37" s="29" t="s">
        <v>21</v>
      </c>
      <c r="B37" s="30" t="s">
        <v>46</v>
      </c>
      <c r="C37" s="23">
        <f t="shared" ref="C37:D37" si="6">C38</f>
        <v>400000</v>
      </c>
      <c r="D37" s="23">
        <f t="shared" si="6"/>
        <v>400000</v>
      </c>
      <c r="E37" s="24" t="e">
        <f>#REF!-#REF!</f>
        <v>#REF!</v>
      </c>
    </row>
    <row r="38" spans="1:5" s="25" customFormat="1" ht="15.75" x14ac:dyDescent="0.25">
      <c r="A38" s="29" t="s">
        <v>65</v>
      </c>
      <c r="B38" s="26" t="s">
        <v>80</v>
      </c>
      <c r="C38" s="23">
        <v>400000</v>
      </c>
      <c r="D38" s="23">
        <v>400000</v>
      </c>
      <c r="E38" s="24" t="e">
        <f>#REF!-#REF!</f>
        <v>#REF!</v>
      </c>
    </row>
    <row r="39" spans="1:5" s="25" customFormat="1" ht="31.5" x14ac:dyDescent="0.25">
      <c r="A39" s="29" t="s">
        <v>22</v>
      </c>
      <c r="B39" s="30" t="s">
        <v>23</v>
      </c>
      <c r="C39" s="23">
        <f t="shared" ref="C39:D39" si="7">C40+C41+C42</f>
        <v>1335900</v>
      </c>
      <c r="D39" s="23">
        <f t="shared" si="7"/>
        <v>1124900</v>
      </c>
      <c r="E39" s="24" t="e">
        <f>#REF!-#REF!</f>
        <v>#REF!</v>
      </c>
    </row>
    <row r="40" spans="1:5" s="32" customFormat="1" ht="15.75" x14ac:dyDescent="0.25">
      <c r="A40" s="29" t="s">
        <v>24</v>
      </c>
      <c r="B40" s="26" t="s">
        <v>25</v>
      </c>
      <c r="C40" s="23">
        <v>150900</v>
      </c>
      <c r="D40" s="23">
        <v>150900</v>
      </c>
      <c r="E40" s="24" t="e">
        <f>#REF!-#REF!</f>
        <v>#REF!</v>
      </c>
    </row>
    <row r="41" spans="1:5" s="25" customFormat="1" ht="94.5" x14ac:dyDescent="0.25">
      <c r="A41" s="29" t="s">
        <v>122</v>
      </c>
      <c r="B41" s="26" t="s">
        <v>73</v>
      </c>
      <c r="C41" s="23">
        <v>1185000</v>
      </c>
      <c r="D41" s="23">
        <v>974000</v>
      </c>
      <c r="E41" s="24" t="e">
        <f>#REF!-#REF!</f>
        <v>#REF!</v>
      </c>
    </row>
    <row r="42" spans="1:5" s="25" customFormat="1" ht="31.5" x14ac:dyDescent="0.25">
      <c r="A42" s="29" t="s">
        <v>66</v>
      </c>
      <c r="B42" s="26" t="s">
        <v>74</v>
      </c>
      <c r="C42" s="23">
        <v>0</v>
      </c>
      <c r="D42" s="23">
        <v>0</v>
      </c>
      <c r="E42" s="24" t="e">
        <f>#REF!-#REF!</f>
        <v>#REF!</v>
      </c>
    </row>
    <row r="43" spans="1:5" s="25" customFormat="1" ht="15.75" x14ac:dyDescent="0.25">
      <c r="A43" s="29" t="s">
        <v>26</v>
      </c>
      <c r="B43" s="33" t="s">
        <v>27</v>
      </c>
      <c r="C43" s="23">
        <f t="shared" ref="C43:D43" si="8">C44</f>
        <v>200</v>
      </c>
      <c r="D43" s="23">
        <f t="shared" si="8"/>
        <v>200</v>
      </c>
      <c r="E43" s="24" t="e">
        <f>#REF!-#REF!</f>
        <v>#REF!</v>
      </c>
    </row>
    <row r="44" spans="1:5" s="25" customFormat="1" ht="47.25" x14ac:dyDescent="0.25">
      <c r="A44" s="29" t="s">
        <v>67</v>
      </c>
      <c r="B44" s="26" t="s">
        <v>47</v>
      </c>
      <c r="C44" s="23">
        <v>200</v>
      </c>
      <c r="D44" s="23">
        <v>200</v>
      </c>
      <c r="E44" s="24" t="e">
        <f>#REF!-#REF!</f>
        <v>#REF!</v>
      </c>
    </row>
    <row r="45" spans="1:5" s="25" customFormat="1" ht="15.75" x14ac:dyDescent="0.25">
      <c r="A45" s="29" t="s">
        <v>28</v>
      </c>
      <c r="B45" s="33" t="s">
        <v>82</v>
      </c>
      <c r="C45" s="23">
        <f t="shared" ref="C45:D45" si="9">C46+C47+C48+C49+C50+C51+C52+C53+C54+C55</f>
        <v>470700</v>
      </c>
      <c r="D45" s="23">
        <f t="shared" si="9"/>
        <v>470700</v>
      </c>
      <c r="E45" s="24" t="e">
        <f>#REF!-#REF!</f>
        <v>#REF!</v>
      </c>
    </row>
    <row r="46" spans="1:5" s="25" customFormat="1" ht="96.75" customHeight="1" x14ac:dyDescent="0.25">
      <c r="A46" s="29" t="s">
        <v>112</v>
      </c>
      <c r="B46" s="26" t="s">
        <v>109</v>
      </c>
      <c r="C46" s="23">
        <v>23150</v>
      </c>
      <c r="D46" s="23">
        <v>23150</v>
      </c>
      <c r="E46" s="23">
        <v>23150</v>
      </c>
    </row>
    <row r="47" spans="1:5" s="25" customFormat="1" ht="110.25" customHeight="1" x14ac:dyDescent="0.25">
      <c r="A47" s="29" t="s">
        <v>113</v>
      </c>
      <c r="B47" s="26" t="s">
        <v>110</v>
      </c>
      <c r="C47" s="23">
        <v>14000</v>
      </c>
      <c r="D47" s="23">
        <v>14000</v>
      </c>
      <c r="E47" s="34"/>
    </row>
    <row r="48" spans="1:5" s="25" customFormat="1" ht="94.5" x14ac:dyDescent="0.25">
      <c r="A48" s="29" t="s">
        <v>129</v>
      </c>
      <c r="B48" s="26" t="s">
        <v>131</v>
      </c>
      <c r="C48" s="23">
        <v>1200</v>
      </c>
      <c r="D48" s="23">
        <v>1200</v>
      </c>
      <c r="E48" s="34"/>
    </row>
    <row r="49" spans="1:5" s="25" customFormat="1" ht="118.5" customHeight="1" x14ac:dyDescent="0.25">
      <c r="A49" s="29" t="s">
        <v>130</v>
      </c>
      <c r="B49" s="26" t="s">
        <v>185</v>
      </c>
      <c r="C49" s="23">
        <v>6000</v>
      </c>
      <c r="D49" s="23">
        <v>6000</v>
      </c>
      <c r="E49" s="34"/>
    </row>
    <row r="50" spans="1:5" s="25" customFormat="1" ht="132.75" customHeight="1" x14ac:dyDescent="0.25">
      <c r="A50" s="29" t="s">
        <v>114</v>
      </c>
      <c r="B50" s="26" t="s">
        <v>111</v>
      </c>
      <c r="C50" s="23">
        <v>2100</v>
      </c>
      <c r="D50" s="23">
        <v>2100</v>
      </c>
      <c r="E50" s="34"/>
    </row>
    <row r="51" spans="1:5" s="25" customFormat="1" ht="94.5" x14ac:dyDescent="0.25">
      <c r="A51" s="29" t="s">
        <v>119</v>
      </c>
      <c r="B51" s="26" t="s">
        <v>132</v>
      </c>
      <c r="C51" s="23">
        <v>2550</v>
      </c>
      <c r="D51" s="23">
        <v>2550</v>
      </c>
      <c r="E51" s="34"/>
    </row>
    <row r="52" spans="1:5" s="25" customFormat="1" ht="83.25" customHeight="1" x14ac:dyDescent="0.25">
      <c r="A52" s="29" t="s">
        <v>116</v>
      </c>
      <c r="B52" s="26" t="s">
        <v>187</v>
      </c>
      <c r="C52" s="23">
        <v>10600</v>
      </c>
      <c r="D52" s="23">
        <v>10600</v>
      </c>
      <c r="E52" s="34"/>
    </row>
    <row r="53" spans="1:5" s="25" customFormat="1" ht="101.25" customHeight="1" x14ac:dyDescent="0.25">
      <c r="A53" s="29" t="s">
        <v>117</v>
      </c>
      <c r="B53" s="26" t="s">
        <v>118</v>
      </c>
      <c r="C53" s="23">
        <v>255600</v>
      </c>
      <c r="D53" s="23">
        <v>255600</v>
      </c>
      <c r="E53" s="34"/>
    </row>
    <row r="54" spans="1:5" s="25" customFormat="1" ht="69" customHeight="1" x14ac:dyDescent="0.25">
      <c r="A54" s="29" t="s">
        <v>133</v>
      </c>
      <c r="B54" s="26" t="s">
        <v>186</v>
      </c>
      <c r="C54" s="23">
        <v>5500</v>
      </c>
      <c r="D54" s="23">
        <v>5500</v>
      </c>
      <c r="E54" s="34"/>
    </row>
    <row r="55" spans="1:5" s="25" customFormat="1" ht="65.25" customHeight="1" x14ac:dyDescent="0.25">
      <c r="A55" s="29" t="s">
        <v>107</v>
      </c>
      <c r="B55" s="26" t="s">
        <v>108</v>
      </c>
      <c r="C55" s="23">
        <v>150000</v>
      </c>
      <c r="D55" s="23">
        <v>150000</v>
      </c>
      <c r="E55" s="34"/>
    </row>
    <row r="56" spans="1:5" s="25" customFormat="1" ht="16.5" thickBot="1" x14ac:dyDescent="0.3">
      <c r="A56" s="29" t="s">
        <v>54</v>
      </c>
      <c r="B56" s="30" t="s">
        <v>29</v>
      </c>
      <c r="C56" s="23">
        <v>0</v>
      </c>
      <c r="D56" s="23">
        <v>0</v>
      </c>
      <c r="E56" s="35"/>
    </row>
    <row r="57" spans="1:5" s="25" customFormat="1" ht="15.75" x14ac:dyDescent="0.25">
      <c r="A57" s="29" t="s">
        <v>30</v>
      </c>
      <c r="B57" s="30" t="s">
        <v>51</v>
      </c>
      <c r="C57" s="23">
        <f>C58+C120+C121+C122+C123+C124</f>
        <v>1004441600</v>
      </c>
      <c r="D57" s="23">
        <f>D58+D120+D121+D122+D123+D124</f>
        <v>1030711300</v>
      </c>
      <c r="E57" s="36"/>
    </row>
    <row r="58" spans="1:5" s="25" customFormat="1" ht="47.25" x14ac:dyDescent="0.25">
      <c r="A58" s="29" t="s">
        <v>75</v>
      </c>
      <c r="B58" s="30" t="s">
        <v>76</v>
      </c>
      <c r="C58" s="23">
        <f>C59+C61+C85+C110</f>
        <v>1004441600</v>
      </c>
      <c r="D58" s="23">
        <f>D59+D61+D85+D110</f>
        <v>1030711300</v>
      </c>
      <c r="E58" s="36"/>
    </row>
    <row r="59" spans="1:5" s="25" customFormat="1" ht="31.5" x14ac:dyDescent="0.25">
      <c r="A59" s="29" t="s">
        <v>89</v>
      </c>
      <c r="B59" s="30" t="s">
        <v>85</v>
      </c>
      <c r="C59" s="23">
        <f>C60</f>
        <v>289190600</v>
      </c>
      <c r="D59" s="23">
        <f>D60</f>
        <v>317102000</v>
      </c>
      <c r="E59" s="36"/>
    </row>
    <row r="60" spans="1:5" s="25" customFormat="1" ht="49.5" customHeight="1" x14ac:dyDescent="0.25">
      <c r="A60" s="29" t="s">
        <v>134</v>
      </c>
      <c r="B60" s="26" t="s">
        <v>137</v>
      </c>
      <c r="C60" s="23">
        <v>289190600</v>
      </c>
      <c r="D60" s="23">
        <v>317102000</v>
      </c>
      <c r="E60" s="36"/>
    </row>
    <row r="61" spans="1:5" s="25" customFormat="1" ht="31.5" x14ac:dyDescent="0.25">
      <c r="A61" s="29" t="s">
        <v>90</v>
      </c>
      <c r="B61" s="30" t="s">
        <v>81</v>
      </c>
      <c r="C61" s="23">
        <f>C62+C77</f>
        <v>64970300</v>
      </c>
      <c r="D61" s="23">
        <f>D62+D77</f>
        <v>68378600</v>
      </c>
      <c r="E61" s="36"/>
    </row>
    <row r="62" spans="1:5" s="36" customFormat="1" ht="15.75" x14ac:dyDescent="0.25">
      <c r="A62" s="37"/>
      <c r="B62" s="38" t="s">
        <v>32</v>
      </c>
      <c r="C62" s="39">
        <f>C64+C65+C66+C67+C68+C69+C70+C71+C72+C73+C74+C75+C76</f>
        <v>53534100</v>
      </c>
      <c r="D62" s="39">
        <f>D64+D65+D66+D67+D68+D69+D70+D71+D72+D73+D74+D75+D76</f>
        <v>58387200</v>
      </c>
    </row>
    <row r="63" spans="1:5" s="25" customFormat="1" ht="15.75" x14ac:dyDescent="0.25">
      <c r="A63" s="37"/>
      <c r="B63" s="38" t="s">
        <v>31</v>
      </c>
      <c r="C63" s="39"/>
      <c r="D63" s="39"/>
      <c r="E63" s="36"/>
    </row>
    <row r="64" spans="1:5" s="25" customFormat="1" ht="102.75" customHeight="1" x14ac:dyDescent="0.25">
      <c r="A64" s="27" t="s">
        <v>92</v>
      </c>
      <c r="B64" s="26" t="s">
        <v>141</v>
      </c>
      <c r="C64" s="23">
        <v>5295700</v>
      </c>
      <c r="D64" s="23">
        <v>5884100</v>
      </c>
      <c r="E64" s="36"/>
    </row>
    <row r="65" spans="1:5" s="25" customFormat="1" ht="161.25" customHeight="1" x14ac:dyDescent="0.25">
      <c r="A65" s="29" t="s">
        <v>91</v>
      </c>
      <c r="B65" s="26" t="s">
        <v>159</v>
      </c>
      <c r="C65" s="23">
        <v>4349100</v>
      </c>
      <c r="D65" s="23">
        <v>4349100</v>
      </c>
      <c r="E65" s="36"/>
    </row>
    <row r="66" spans="1:5" s="25" customFormat="1" ht="165.75" customHeight="1" x14ac:dyDescent="0.25">
      <c r="A66" s="29" t="s">
        <v>91</v>
      </c>
      <c r="B66" s="26" t="s">
        <v>160</v>
      </c>
      <c r="C66" s="23">
        <v>905800</v>
      </c>
      <c r="D66" s="23">
        <v>3091800</v>
      </c>
      <c r="E66" s="36"/>
    </row>
    <row r="67" spans="1:5" s="25" customFormat="1" ht="204.75" x14ac:dyDescent="0.25">
      <c r="A67" s="29" t="s">
        <v>91</v>
      </c>
      <c r="B67" s="26" t="s">
        <v>145</v>
      </c>
      <c r="C67" s="23">
        <v>21741400</v>
      </c>
      <c r="D67" s="23">
        <v>25353400</v>
      </c>
      <c r="E67" s="36"/>
    </row>
    <row r="68" spans="1:5" s="25" customFormat="1" ht="141.75" x14ac:dyDescent="0.25">
      <c r="A68" s="29" t="s">
        <v>105</v>
      </c>
      <c r="B68" s="26" t="s">
        <v>142</v>
      </c>
      <c r="C68" s="23">
        <v>7869000</v>
      </c>
      <c r="D68" s="23">
        <v>7869000</v>
      </c>
      <c r="E68" s="36"/>
    </row>
    <row r="69" spans="1:5" s="25" customFormat="1" ht="99.75" customHeight="1" x14ac:dyDescent="0.25">
      <c r="A69" s="29" t="s">
        <v>91</v>
      </c>
      <c r="B69" s="26" t="s">
        <v>144</v>
      </c>
      <c r="C69" s="23">
        <v>54200</v>
      </c>
      <c r="D69" s="23">
        <v>54200</v>
      </c>
      <c r="E69" s="36"/>
    </row>
    <row r="70" spans="1:5" s="25" customFormat="1" ht="94.5" x14ac:dyDescent="0.25">
      <c r="A70" s="27" t="s">
        <v>91</v>
      </c>
      <c r="B70" s="26" t="s">
        <v>139</v>
      </c>
      <c r="C70" s="23">
        <v>318200</v>
      </c>
      <c r="D70" s="23">
        <v>317100</v>
      </c>
      <c r="E70" s="36"/>
    </row>
    <row r="71" spans="1:5" s="25" customFormat="1" ht="195" customHeight="1" x14ac:dyDescent="0.25">
      <c r="A71" s="29" t="s">
        <v>91</v>
      </c>
      <c r="B71" s="26" t="s">
        <v>161</v>
      </c>
      <c r="C71" s="23">
        <v>2937800</v>
      </c>
      <c r="D71" s="23">
        <v>4367500</v>
      </c>
      <c r="E71" s="36"/>
    </row>
    <row r="72" spans="1:5" s="41" customFormat="1" ht="173.25" x14ac:dyDescent="0.25">
      <c r="A72" s="27" t="s">
        <v>121</v>
      </c>
      <c r="B72" s="26" t="s">
        <v>146</v>
      </c>
      <c r="C72" s="23">
        <v>6710600</v>
      </c>
      <c r="D72" s="23">
        <v>6899100</v>
      </c>
      <c r="E72" s="40"/>
    </row>
    <row r="73" spans="1:5" s="41" customFormat="1" ht="126" x14ac:dyDescent="0.25">
      <c r="A73" s="42" t="s">
        <v>126</v>
      </c>
      <c r="B73" s="26" t="s">
        <v>162</v>
      </c>
      <c r="C73" s="23">
        <v>410200</v>
      </c>
      <c r="D73" s="23">
        <v>161100</v>
      </c>
      <c r="E73" s="40"/>
    </row>
    <row r="74" spans="1:5" s="41" customFormat="1" ht="78.75" x14ac:dyDescent="0.25">
      <c r="A74" s="42" t="s">
        <v>157</v>
      </c>
      <c r="B74" s="26" t="s">
        <v>163</v>
      </c>
      <c r="C74" s="23">
        <v>2400000</v>
      </c>
      <c r="D74" s="23">
        <v>0</v>
      </c>
      <c r="E74" s="40"/>
    </row>
    <row r="75" spans="1:5" s="41" customFormat="1" ht="78.75" x14ac:dyDescent="0.25">
      <c r="A75" s="42" t="s">
        <v>157</v>
      </c>
      <c r="B75" s="26" t="s">
        <v>164</v>
      </c>
      <c r="C75" s="23">
        <v>40800</v>
      </c>
      <c r="D75" s="23">
        <v>40800</v>
      </c>
      <c r="E75" s="40"/>
    </row>
    <row r="76" spans="1:5" s="41" customFormat="1" ht="78.75" x14ac:dyDescent="0.25">
      <c r="A76" s="42" t="s">
        <v>189</v>
      </c>
      <c r="B76" s="26" t="s">
        <v>165</v>
      </c>
      <c r="C76" s="23">
        <v>501300</v>
      </c>
      <c r="D76" s="23"/>
      <c r="E76" s="40"/>
    </row>
    <row r="77" spans="1:5" s="36" customFormat="1" ht="15.75" x14ac:dyDescent="0.25">
      <c r="A77" s="43"/>
      <c r="B77" s="38" t="s">
        <v>33</v>
      </c>
      <c r="C77" s="39">
        <f t="shared" ref="C77:E77" si="10">C79+C80+C81+C82+C83+C84</f>
        <v>11436200</v>
      </c>
      <c r="D77" s="39">
        <f t="shared" si="10"/>
        <v>9991400</v>
      </c>
      <c r="E77" s="39">
        <f t="shared" si="10"/>
        <v>0</v>
      </c>
    </row>
    <row r="78" spans="1:5" s="25" customFormat="1" ht="15.75" x14ac:dyDescent="0.25">
      <c r="A78" s="37"/>
      <c r="B78" s="38" t="s">
        <v>31</v>
      </c>
      <c r="C78" s="39"/>
      <c r="D78" s="39"/>
      <c r="E78" s="36"/>
    </row>
    <row r="79" spans="1:5" s="25" customFormat="1" ht="173.25" x14ac:dyDescent="0.25">
      <c r="A79" s="44" t="s">
        <v>136</v>
      </c>
      <c r="B79" s="26" t="s">
        <v>166</v>
      </c>
      <c r="C79" s="23">
        <v>5490500</v>
      </c>
      <c r="D79" s="23">
        <v>5644700</v>
      </c>
      <c r="E79" s="36"/>
    </row>
    <row r="80" spans="1:5" s="25" customFormat="1" ht="97.5" customHeight="1" x14ac:dyDescent="0.25">
      <c r="A80" s="29" t="s">
        <v>125</v>
      </c>
      <c r="B80" s="26" t="s">
        <v>140</v>
      </c>
      <c r="C80" s="23">
        <v>3385800</v>
      </c>
      <c r="D80" s="23">
        <v>3762000</v>
      </c>
      <c r="E80" s="36"/>
    </row>
    <row r="81" spans="1:5" s="25" customFormat="1" ht="141.75" x14ac:dyDescent="0.25">
      <c r="A81" s="29" t="s">
        <v>105</v>
      </c>
      <c r="B81" s="26" t="s">
        <v>143</v>
      </c>
      <c r="C81" s="23">
        <v>581800</v>
      </c>
      <c r="D81" s="23">
        <v>551300</v>
      </c>
      <c r="E81" s="36"/>
    </row>
    <row r="82" spans="1:5" s="25" customFormat="1" ht="78.75" x14ac:dyDescent="0.25">
      <c r="A82" s="27" t="s">
        <v>138</v>
      </c>
      <c r="B82" s="26" t="s">
        <v>167</v>
      </c>
      <c r="C82" s="23">
        <v>1534500</v>
      </c>
      <c r="D82" s="23">
        <v>0</v>
      </c>
      <c r="E82" s="36"/>
    </row>
    <row r="83" spans="1:5" s="25" customFormat="1" ht="81" customHeight="1" x14ac:dyDescent="0.25">
      <c r="A83" s="33" t="s">
        <v>157</v>
      </c>
      <c r="B83" s="26" t="s">
        <v>168</v>
      </c>
      <c r="C83" s="23">
        <v>33400</v>
      </c>
      <c r="D83" s="23">
        <v>33400</v>
      </c>
      <c r="E83" s="36"/>
    </row>
    <row r="84" spans="1:5" s="25" customFormat="1" ht="78.75" x14ac:dyDescent="0.25">
      <c r="A84" s="33" t="s">
        <v>189</v>
      </c>
      <c r="B84" s="26" t="s">
        <v>169</v>
      </c>
      <c r="C84" s="23">
        <v>410200</v>
      </c>
      <c r="D84" s="23">
        <v>0</v>
      </c>
      <c r="E84" s="36"/>
    </row>
    <row r="85" spans="1:5" s="25" customFormat="1" ht="31.5" x14ac:dyDescent="0.25">
      <c r="A85" s="33" t="s">
        <v>93</v>
      </c>
      <c r="B85" s="30" t="s">
        <v>86</v>
      </c>
      <c r="C85" s="23">
        <f>C86+C105</f>
        <v>631222700</v>
      </c>
      <c r="D85" s="23">
        <f>D86+D105</f>
        <v>627998400</v>
      </c>
      <c r="E85" s="36"/>
    </row>
    <row r="86" spans="1:5" s="36" customFormat="1" ht="15.75" x14ac:dyDescent="0.25">
      <c r="A86" s="45"/>
      <c r="B86" s="38" t="s">
        <v>32</v>
      </c>
      <c r="C86" s="39">
        <f t="shared" ref="C86:D86" si="11">C88+C89+C90+C91+C92+C93+C94+C95+C96+C97+C98+C99+C100+C101+C102+C103+C104</f>
        <v>626297900</v>
      </c>
      <c r="D86" s="39">
        <f t="shared" si="11"/>
        <v>622995300</v>
      </c>
    </row>
    <row r="87" spans="1:5" s="25" customFormat="1" ht="15.75" x14ac:dyDescent="0.25">
      <c r="A87" s="46"/>
      <c r="B87" s="38" t="s">
        <v>31</v>
      </c>
      <c r="C87" s="39"/>
      <c r="D87" s="39"/>
      <c r="E87" s="36"/>
    </row>
    <row r="88" spans="1:5" s="25" customFormat="1" ht="163.5" customHeight="1" x14ac:dyDescent="0.25">
      <c r="A88" s="27" t="s">
        <v>94</v>
      </c>
      <c r="B88" s="26" t="s">
        <v>170</v>
      </c>
      <c r="C88" s="23">
        <v>532333600</v>
      </c>
      <c r="D88" s="23">
        <v>532333600</v>
      </c>
      <c r="E88" s="36"/>
    </row>
    <row r="89" spans="1:5" s="25" customFormat="1" ht="209.25" customHeight="1" x14ac:dyDescent="0.25">
      <c r="A89" s="29" t="s">
        <v>94</v>
      </c>
      <c r="B89" s="26" t="s">
        <v>171</v>
      </c>
      <c r="C89" s="23">
        <v>41832000</v>
      </c>
      <c r="D89" s="23">
        <v>41832000</v>
      </c>
      <c r="E89" s="36"/>
    </row>
    <row r="90" spans="1:5" s="25" customFormat="1" ht="174.75" customHeight="1" x14ac:dyDescent="0.25">
      <c r="A90" s="29" t="s">
        <v>94</v>
      </c>
      <c r="B90" s="26" t="s">
        <v>152</v>
      </c>
      <c r="C90" s="23">
        <v>379700</v>
      </c>
      <c r="D90" s="23">
        <v>351300</v>
      </c>
      <c r="E90" s="36"/>
    </row>
    <row r="91" spans="1:5" s="25" customFormat="1" ht="159.75" customHeight="1" x14ac:dyDescent="0.25">
      <c r="A91" s="29" t="s">
        <v>94</v>
      </c>
      <c r="B91" s="26" t="s">
        <v>172</v>
      </c>
      <c r="C91" s="23">
        <v>1449700</v>
      </c>
      <c r="D91" s="23">
        <v>1449700</v>
      </c>
      <c r="E91" s="36"/>
    </row>
    <row r="92" spans="1:5" s="25" customFormat="1" ht="204.75" x14ac:dyDescent="0.25">
      <c r="A92" s="29" t="s">
        <v>94</v>
      </c>
      <c r="B92" s="26" t="s">
        <v>150</v>
      </c>
      <c r="C92" s="23">
        <v>870700</v>
      </c>
      <c r="D92" s="23">
        <v>870700</v>
      </c>
      <c r="E92" s="36"/>
    </row>
    <row r="93" spans="1:5" s="25" customFormat="1" ht="141.75" x14ac:dyDescent="0.25">
      <c r="A93" s="29" t="s">
        <v>94</v>
      </c>
      <c r="B93" s="26" t="s">
        <v>173</v>
      </c>
      <c r="C93" s="23">
        <v>284100</v>
      </c>
      <c r="D93" s="23">
        <v>267800</v>
      </c>
      <c r="E93" s="36"/>
    </row>
    <row r="94" spans="1:5" s="25" customFormat="1" ht="141.75" x14ac:dyDescent="0.25">
      <c r="A94" s="29" t="s">
        <v>94</v>
      </c>
      <c r="B94" s="26" t="s">
        <v>149</v>
      </c>
      <c r="C94" s="23">
        <v>8311300</v>
      </c>
      <c r="D94" s="23">
        <v>8311300</v>
      </c>
      <c r="E94" s="36"/>
    </row>
    <row r="95" spans="1:5" s="25" customFormat="1" ht="204.75" x14ac:dyDescent="0.25">
      <c r="A95" s="29" t="s">
        <v>94</v>
      </c>
      <c r="B95" s="26" t="s">
        <v>147</v>
      </c>
      <c r="C95" s="23">
        <v>7021100</v>
      </c>
      <c r="D95" s="23">
        <v>7021100</v>
      </c>
      <c r="E95" s="36"/>
    </row>
    <row r="96" spans="1:5" s="25" customFormat="1" ht="141.75" x14ac:dyDescent="0.25">
      <c r="A96" s="29" t="s">
        <v>94</v>
      </c>
      <c r="B96" s="26" t="s">
        <v>174</v>
      </c>
      <c r="C96" s="23">
        <v>5358400</v>
      </c>
      <c r="D96" s="23">
        <v>5358400</v>
      </c>
      <c r="E96" s="36"/>
    </row>
    <row r="97" spans="1:5" s="25" customFormat="1" ht="309" customHeight="1" x14ac:dyDescent="0.25">
      <c r="A97" s="29" t="s">
        <v>94</v>
      </c>
      <c r="B97" s="26" t="s">
        <v>175</v>
      </c>
      <c r="C97" s="23">
        <v>11400</v>
      </c>
      <c r="D97" s="23">
        <v>11400</v>
      </c>
      <c r="E97" s="36"/>
    </row>
    <row r="98" spans="1:5" s="25" customFormat="1" ht="126" x14ac:dyDescent="0.25">
      <c r="A98" s="29" t="s">
        <v>94</v>
      </c>
      <c r="B98" s="26" t="s">
        <v>176</v>
      </c>
      <c r="C98" s="23">
        <v>3778400</v>
      </c>
      <c r="D98" s="23">
        <v>3778400</v>
      </c>
      <c r="E98" s="36"/>
    </row>
    <row r="99" spans="1:5" s="25" customFormat="1" ht="157.5" x14ac:dyDescent="0.25">
      <c r="A99" s="29" t="s">
        <v>94</v>
      </c>
      <c r="B99" s="26" t="s">
        <v>177</v>
      </c>
      <c r="C99" s="23">
        <v>67200</v>
      </c>
      <c r="D99" s="23">
        <v>67200</v>
      </c>
      <c r="E99" s="36"/>
    </row>
    <row r="100" spans="1:5" s="25" customFormat="1" ht="117.75" customHeight="1" x14ac:dyDescent="0.25">
      <c r="A100" s="29" t="s">
        <v>94</v>
      </c>
      <c r="B100" s="26" t="s">
        <v>151</v>
      </c>
      <c r="C100" s="23">
        <v>451800</v>
      </c>
      <c r="D100" s="23">
        <v>451800</v>
      </c>
      <c r="E100" s="36"/>
    </row>
    <row r="101" spans="1:5" s="25" customFormat="1" ht="173.25" x14ac:dyDescent="0.25">
      <c r="A101" s="27" t="s">
        <v>95</v>
      </c>
      <c r="B101" s="26" t="s">
        <v>178</v>
      </c>
      <c r="C101" s="23">
        <v>15155000</v>
      </c>
      <c r="D101" s="23">
        <v>15155000</v>
      </c>
      <c r="E101" s="36"/>
    </row>
    <row r="102" spans="1:5" s="25" customFormat="1" ht="179.25" customHeight="1" x14ac:dyDescent="0.25">
      <c r="A102" s="27" t="s">
        <v>96</v>
      </c>
      <c r="B102" s="26" t="s">
        <v>148</v>
      </c>
      <c r="C102" s="23">
        <v>8144900</v>
      </c>
      <c r="D102" s="23">
        <v>4887000</v>
      </c>
      <c r="E102" s="36"/>
    </row>
    <row r="103" spans="1:5" s="25" customFormat="1" ht="204.75" x14ac:dyDescent="0.25">
      <c r="A103" s="29" t="s">
        <v>97</v>
      </c>
      <c r="B103" s="26" t="s">
        <v>156</v>
      </c>
      <c r="C103" s="23">
        <v>842600</v>
      </c>
      <c r="D103" s="23">
        <v>842600</v>
      </c>
      <c r="E103" s="36"/>
    </row>
    <row r="104" spans="1:5" s="25" customFormat="1" ht="94.5" x14ac:dyDescent="0.25">
      <c r="A104" s="29" t="s">
        <v>127</v>
      </c>
      <c r="B104" s="26" t="s">
        <v>179</v>
      </c>
      <c r="C104" s="23">
        <v>6000</v>
      </c>
      <c r="D104" s="23">
        <v>6000</v>
      </c>
      <c r="E104" s="36"/>
    </row>
    <row r="105" spans="1:5" s="36" customFormat="1" ht="15.75" x14ac:dyDescent="0.25">
      <c r="A105" s="47"/>
      <c r="B105" s="38" t="s">
        <v>33</v>
      </c>
      <c r="C105" s="39">
        <f t="shared" ref="C105:D105" si="12">C107+C108+C109</f>
        <v>4924800</v>
      </c>
      <c r="D105" s="39">
        <f t="shared" si="12"/>
        <v>5003100</v>
      </c>
    </row>
    <row r="106" spans="1:5" s="25" customFormat="1" ht="15.75" x14ac:dyDescent="0.25">
      <c r="A106" s="43"/>
      <c r="B106" s="38" t="s">
        <v>31</v>
      </c>
      <c r="C106" s="39"/>
      <c r="D106" s="39"/>
      <c r="E106" s="36"/>
    </row>
    <row r="107" spans="1:5" s="25" customFormat="1" ht="110.25" x14ac:dyDescent="0.25">
      <c r="A107" s="29" t="s">
        <v>124</v>
      </c>
      <c r="B107" s="26" t="s">
        <v>180</v>
      </c>
      <c r="C107" s="23">
        <v>2042000</v>
      </c>
      <c r="D107" s="23">
        <v>2114600</v>
      </c>
      <c r="E107" s="36"/>
    </row>
    <row r="108" spans="1:5" s="25" customFormat="1" ht="141.75" x14ac:dyDescent="0.25">
      <c r="A108" s="29" t="s">
        <v>123</v>
      </c>
      <c r="B108" s="26" t="s">
        <v>181</v>
      </c>
      <c r="C108" s="23">
        <v>1800</v>
      </c>
      <c r="D108" s="23">
        <v>7500</v>
      </c>
      <c r="E108" s="36"/>
    </row>
    <row r="109" spans="1:5" s="25" customFormat="1" ht="204.75" x14ac:dyDescent="0.25">
      <c r="A109" s="29" t="s">
        <v>97</v>
      </c>
      <c r="B109" s="26" t="s">
        <v>182</v>
      </c>
      <c r="C109" s="23">
        <v>2881000</v>
      </c>
      <c r="D109" s="23">
        <v>2881000</v>
      </c>
      <c r="E109" s="36"/>
    </row>
    <row r="110" spans="1:5" s="25" customFormat="1" ht="15.75" x14ac:dyDescent="0.25">
      <c r="A110" s="33" t="s">
        <v>98</v>
      </c>
      <c r="B110" s="33" t="s">
        <v>50</v>
      </c>
      <c r="C110" s="23">
        <f t="shared" ref="C110:D110" si="13">C111+C117</f>
        <v>19058000</v>
      </c>
      <c r="D110" s="23">
        <f t="shared" si="13"/>
        <v>17232300</v>
      </c>
      <c r="E110" s="36"/>
    </row>
    <row r="111" spans="1:5" s="36" customFormat="1" ht="15.75" x14ac:dyDescent="0.25">
      <c r="A111" s="37"/>
      <c r="B111" s="48" t="s">
        <v>32</v>
      </c>
      <c r="C111" s="39">
        <f t="shared" ref="C111:D111" si="14">C113+C114+C115+C116</f>
        <v>4527700</v>
      </c>
      <c r="D111" s="39">
        <f t="shared" si="14"/>
        <v>2077000</v>
      </c>
    </row>
    <row r="112" spans="1:5" s="25" customFormat="1" ht="15.75" x14ac:dyDescent="0.25">
      <c r="A112" s="37"/>
      <c r="B112" s="48" t="s">
        <v>31</v>
      </c>
      <c r="C112" s="39"/>
      <c r="D112" s="39"/>
      <c r="E112" s="36"/>
    </row>
    <row r="113" spans="1:5" s="25" customFormat="1" ht="110.25" x14ac:dyDescent="0.25">
      <c r="A113" s="29" t="s">
        <v>99</v>
      </c>
      <c r="B113" s="26" t="s">
        <v>155</v>
      </c>
      <c r="C113" s="23">
        <v>2699400</v>
      </c>
      <c r="D113" s="23">
        <v>895400</v>
      </c>
      <c r="E113" s="36"/>
    </row>
    <row r="114" spans="1:5" s="25" customFormat="1" ht="132" customHeight="1" x14ac:dyDescent="0.25">
      <c r="A114" s="29" t="s">
        <v>99</v>
      </c>
      <c r="B114" s="26" t="s">
        <v>154</v>
      </c>
      <c r="C114" s="23">
        <v>240200</v>
      </c>
      <c r="D114" s="23">
        <v>167500</v>
      </c>
      <c r="E114" s="36"/>
    </row>
    <row r="115" spans="1:5" s="25" customFormat="1" ht="100.5" customHeight="1" x14ac:dyDescent="0.25">
      <c r="A115" s="27" t="s">
        <v>99</v>
      </c>
      <c r="B115" s="26" t="s">
        <v>183</v>
      </c>
      <c r="C115" s="23">
        <v>107900</v>
      </c>
      <c r="D115" s="23">
        <v>79500</v>
      </c>
      <c r="E115" s="36"/>
    </row>
    <row r="116" spans="1:5" s="25" customFormat="1" ht="110.25" x14ac:dyDescent="0.25">
      <c r="A116" s="27" t="s">
        <v>99</v>
      </c>
      <c r="B116" s="26" t="s">
        <v>153</v>
      </c>
      <c r="C116" s="23">
        <v>1480200</v>
      </c>
      <c r="D116" s="23">
        <v>934600</v>
      </c>
      <c r="E116" s="36"/>
    </row>
    <row r="117" spans="1:5" s="25" customFormat="1" ht="15.75" x14ac:dyDescent="0.25">
      <c r="A117" s="49"/>
      <c r="B117" s="38" t="s">
        <v>33</v>
      </c>
      <c r="C117" s="39">
        <f>C119</f>
        <v>14530300</v>
      </c>
      <c r="D117" s="39">
        <f>D119</f>
        <v>15155300</v>
      </c>
      <c r="E117" s="36"/>
    </row>
    <row r="118" spans="1:5" s="25" customFormat="1" ht="15.75" x14ac:dyDescent="0.25">
      <c r="A118" s="49"/>
      <c r="B118" s="38" t="s">
        <v>31</v>
      </c>
      <c r="C118" s="39"/>
      <c r="D118" s="39"/>
      <c r="E118" s="36"/>
    </row>
    <row r="119" spans="1:5" s="25" customFormat="1" ht="173.25" x14ac:dyDescent="0.25">
      <c r="A119" s="29" t="s">
        <v>135</v>
      </c>
      <c r="B119" s="26" t="s">
        <v>184</v>
      </c>
      <c r="C119" s="23">
        <v>14530300</v>
      </c>
      <c r="D119" s="23">
        <v>15155300</v>
      </c>
      <c r="E119" s="36"/>
    </row>
    <row r="120" spans="1:5" s="25" customFormat="1" ht="33" customHeight="1" x14ac:dyDescent="0.25">
      <c r="A120" s="33" t="s">
        <v>100</v>
      </c>
      <c r="B120" s="26" t="s">
        <v>101</v>
      </c>
      <c r="C120" s="23">
        <v>0</v>
      </c>
      <c r="D120" s="23">
        <v>0</v>
      </c>
      <c r="E120" s="36"/>
    </row>
    <row r="121" spans="1:5" s="25" customFormat="1" ht="31.5" x14ac:dyDescent="0.25">
      <c r="A121" s="33" t="s">
        <v>102</v>
      </c>
      <c r="B121" s="26" t="s">
        <v>103</v>
      </c>
      <c r="C121" s="23">
        <v>0</v>
      </c>
      <c r="D121" s="23">
        <v>0</v>
      </c>
      <c r="E121" s="36"/>
    </row>
    <row r="122" spans="1:5" s="25" customFormat="1" ht="15.75" x14ac:dyDescent="0.25">
      <c r="A122" s="33" t="s">
        <v>55</v>
      </c>
      <c r="B122" s="26" t="s">
        <v>34</v>
      </c>
      <c r="C122" s="23">
        <v>0</v>
      </c>
      <c r="D122" s="23">
        <v>0</v>
      </c>
      <c r="E122" s="36"/>
    </row>
    <row r="123" spans="1:5" s="25" customFormat="1" ht="98.25" customHeight="1" x14ac:dyDescent="0.25">
      <c r="A123" s="33" t="s">
        <v>87</v>
      </c>
      <c r="B123" s="26" t="s">
        <v>88</v>
      </c>
      <c r="C123" s="23">
        <v>0</v>
      </c>
      <c r="D123" s="23">
        <v>0</v>
      </c>
      <c r="E123" s="36"/>
    </row>
    <row r="124" spans="1:5" s="25" customFormat="1" ht="47.25" x14ac:dyDescent="0.25">
      <c r="A124" s="33" t="s">
        <v>48</v>
      </c>
      <c r="B124" s="26" t="s">
        <v>49</v>
      </c>
      <c r="C124" s="23">
        <v>0</v>
      </c>
      <c r="D124" s="23">
        <v>0</v>
      </c>
      <c r="E124" s="36"/>
    </row>
    <row r="125" spans="1:5" ht="13.5" customHeight="1" x14ac:dyDescent="0.25">
      <c r="A125" s="52" t="s">
        <v>35</v>
      </c>
      <c r="B125" s="53"/>
      <c r="C125" s="9">
        <f>C57+C9</f>
        <v>1374975500</v>
      </c>
      <c r="D125" s="9">
        <f>D57+D9</f>
        <v>1410902400</v>
      </c>
    </row>
  </sheetData>
  <mergeCells count="3">
    <mergeCell ref="C1:D3"/>
    <mergeCell ref="A125:B125"/>
    <mergeCell ref="A5:D5"/>
  </mergeCells>
  <printOptions horizontalCentered="1"/>
  <pageMargins left="1.3779527559055118" right="0.39370078740157483" top="0.39370078740157483" bottom="0.78740157480314965" header="0" footer="0"/>
  <pageSetup paperSize="9" scale="63" firstPageNumber="16" fitToHeight="12" orientation="portrait" useFirstPageNumber="1" r:id="rId1"/>
  <headerFooter scaleWithDoc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1.1</vt:lpstr>
      <vt:lpstr>'Приложение 1.1'!Заголовки_для_печати</vt:lpstr>
      <vt:lpstr>'Приложение 1.1'!Область_печати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Дегтярева Юлия Павловна</cp:lastModifiedBy>
  <cp:lastPrinted>2021-12-08T04:37:38Z</cp:lastPrinted>
  <dcterms:created xsi:type="dcterms:W3CDTF">2009-01-12T03:44:46Z</dcterms:created>
  <dcterms:modified xsi:type="dcterms:W3CDTF">2021-12-16T06:38:43Z</dcterms:modified>
</cp:coreProperties>
</file>