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activeTab="1"/>
  </bookViews>
  <sheets>
    <sheet name="Таблица 1" sheetId="12" r:id="rId1"/>
    <sheet name="Таблица 2" sheetId="1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J21" i="13" l="1"/>
  <c r="J117" i="13"/>
  <c r="J34" i="13"/>
  <c r="J61" i="13"/>
  <c r="J18" i="13"/>
  <c r="J50" i="13"/>
  <c r="E205" i="13" l="1"/>
  <c r="E204" i="13"/>
  <c r="E203" i="13"/>
  <c r="E202" i="13"/>
  <c r="Q201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 s="1"/>
  <c r="E189" i="13"/>
  <c r="E188" i="13"/>
  <c r="E187" i="13"/>
  <c r="E185" i="13" s="1"/>
  <c r="E186" i="13"/>
  <c r="Q185" i="13"/>
  <c r="P185" i="13"/>
  <c r="O185" i="13"/>
  <c r="N185" i="13"/>
  <c r="M185" i="13"/>
  <c r="L185" i="13"/>
  <c r="K185" i="13"/>
  <c r="J185" i="13"/>
  <c r="I185" i="13"/>
  <c r="H185" i="13"/>
  <c r="G185" i="13"/>
  <c r="F185" i="13"/>
  <c r="H179" i="13"/>
  <c r="G179" i="13"/>
  <c r="F179" i="13"/>
  <c r="F178" i="13"/>
  <c r="H177" i="13"/>
  <c r="G177" i="13"/>
  <c r="F177" i="13"/>
  <c r="H176" i="13"/>
  <c r="G176" i="13"/>
  <c r="F176" i="13"/>
  <c r="H170" i="13"/>
  <c r="G170" i="13"/>
  <c r="F170" i="13"/>
  <c r="F165" i="13"/>
  <c r="F160" i="13"/>
  <c r="O158" i="13"/>
  <c r="K158" i="13"/>
  <c r="Q153" i="13"/>
  <c r="Q158" i="13" s="1"/>
  <c r="P153" i="13"/>
  <c r="O153" i="13"/>
  <c r="N153" i="13"/>
  <c r="N158" i="13" s="1"/>
  <c r="M153" i="13"/>
  <c r="M158" i="13" s="1"/>
  <c r="L153" i="13"/>
  <c r="K153" i="13"/>
  <c r="J153" i="13"/>
  <c r="J158" i="13" s="1"/>
  <c r="I153" i="13"/>
  <c r="I158" i="13" s="1"/>
  <c r="H153" i="13"/>
  <c r="H158" i="13" s="1"/>
  <c r="G153" i="13"/>
  <c r="G158" i="13" s="1"/>
  <c r="G155" i="13" s="1"/>
  <c r="F153" i="13"/>
  <c r="Q152" i="13"/>
  <c r="Q162" i="13" s="1"/>
  <c r="Q167" i="13" s="1"/>
  <c r="P152" i="13"/>
  <c r="O152" i="13"/>
  <c r="N152" i="13"/>
  <c r="M152" i="13"/>
  <c r="L152" i="13"/>
  <c r="K152" i="13"/>
  <c r="J152" i="13"/>
  <c r="I152" i="13"/>
  <c r="H152" i="13"/>
  <c r="H149" i="13" s="1"/>
  <c r="G152" i="13"/>
  <c r="F152" i="13"/>
  <c r="Q151" i="13"/>
  <c r="P151" i="13"/>
  <c r="O151" i="13"/>
  <c r="N151" i="13"/>
  <c r="M151" i="13"/>
  <c r="M156" i="13" s="1"/>
  <c r="L151" i="13"/>
  <c r="K151" i="13"/>
  <c r="J151" i="13"/>
  <c r="I151" i="13"/>
  <c r="H151" i="13"/>
  <c r="G151" i="13"/>
  <c r="F151" i="13"/>
  <c r="Q150" i="13"/>
  <c r="Q149" i="13" s="1"/>
  <c r="P150" i="13"/>
  <c r="O150" i="13"/>
  <c r="N150" i="13"/>
  <c r="M150" i="13"/>
  <c r="M149" i="13" s="1"/>
  <c r="L150" i="13"/>
  <c r="K150" i="13"/>
  <c r="J150" i="13"/>
  <c r="I150" i="13"/>
  <c r="I149" i="13" s="1"/>
  <c r="H150" i="13"/>
  <c r="G150" i="13"/>
  <c r="F150" i="13"/>
  <c r="E150" i="13"/>
  <c r="E148" i="13"/>
  <c r="E147" i="13"/>
  <c r="E146" i="13"/>
  <c r="E145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Q142" i="13"/>
  <c r="Q157" i="13" s="1"/>
  <c r="P142" i="13"/>
  <c r="O142" i="13"/>
  <c r="O157" i="13" s="1"/>
  <c r="N142" i="13"/>
  <c r="M142" i="13"/>
  <c r="M157" i="13" s="1"/>
  <c r="L142" i="13"/>
  <c r="K142" i="13"/>
  <c r="K157" i="13" s="1"/>
  <c r="J142" i="13"/>
  <c r="I142" i="13"/>
  <c r="I157" i="13" s="1"/>
  <c r="H142" i="13"/>
  <c r="G142" i="13"/>
  <c r="E142" i="13" s="1"/>
  <c r="F142" i="13"/>
  <c r="Q141" i="13"/>
  <c r="P141" i="13"/>
  <c r="O141" i="13"/>
  <c r="N141" i="13"/>
  <c r="N156" i="13" s="1"/>
  <c r="M141" i="13"/>
  <c r="L141" i="13"/>
  <c r="K141" i="13"/>
  <c r="J141" i="13"/>
  <c r="J156" i="13" s="1"/>
  <c r="I141" i="13"/>
  <c r="I156" i="13" s="1"/>
  <c r="H141" i="13"/>
  <c r="G141" i="13"/>
  <c r="F141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Q139" i="13"/>
  <c r="P139" i="13"/>
  <c r="P138" i="13" s="1"/>
  <c r="O139" i="13"/>
  <c r="N139" i="13"/>
  <c r="M139" i="13"/>
  <c r="L139" i="13"/>
  <c r="L138" i="13" s="1"/>
  <c r="K139" i="13"/>
  <c r="J139" i="13"/>
  <c r="I139" i="13"/>
  <c r="I138" i="13" s="1"/>
  <c r="H139" i="13"/>
  <c r="H138" i="13" s="1"/>
  <c r="G139" i="13"/>
  <c r="F139" i="13"/>
  <c r="Q138" i="13"/>
  <c r="M138" i="13"/>
  <c r="E137" i="13"/>
  <c r="E136" i="13"/>
  <c r="E135" i="13"/>
  <c r="E134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2" i="13"/>
  <c r="E131" i="13"/>
  <c r="E130" i="13"/>
  <c r="E129" i="13"/>
  <c r="Q128" i="13"/>
  <c r="P128" i="13"/>
  <c r="O128" i="13"/>
  <c r="N128" i="13"/>
  <c r="M128" i="13"/>
  <c r="L128" i="13"/>
  <c r="K128" i="13"/>
  <c r="J128" i="13"/>
  <c r="I128" i="13"/>
  <c r="H128" i="13"/>
  <c r="G128" i="13"/>
  <c r="F128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Q123" i="13"/>
  <c r="P123" i="13"/>
  <c r="O123" i="13"/>
  <c r="O122" i="13" s="1"/>
  <c r="N123" i="13"/>
  <c r="N122" i="13" s="1"/>
  <c r="M123" i="13"/>
  <c r="L123" i="13"/>
  <c r="L122" i="13" s="1"/>
  <c r="K123" i="13"/>
  <c r="K122" i="13" s="1"/>
  <c r="J123" i="13"/>
  <c r="I123" i="13"/>
  <c r="H123" i="13"/>
  <c r="G123" i="13"/>
  <c r="G122" i="13" s="1"/>
  <c r="F123" i="13"/>
  <c r="E121" i="13"/>
  <c r="E120" i="13"/>
  <c r="E119" i="13"/>
  <c r="E118" i="13"/>
  <c r="Q117" i="13"/>
  <c r="P117" i="13"/>
  <c r="O117" i="13"/>
  <c r="N117" i="13"/>
  <c r="M117" i="13"/>
  <c r="L117" i="13"/>
  <c r="K117" i="13"/>
  <c r="I117" i="13"/>
  <c r="H117" i="13"/>
  <c r="G117" i="13"/>
  <c r="E117" i="13" s="1"/>
  <c r="F117" i="13"/>
  <c r="E116" i="13"/>
  <c r="E115" i="13"/>
  <c r="E114" i="13"/>
  <c r="E113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Q109" i="13"/>
  <c r="P109" i="13"/>
  <c r="O109" i="13"/>
  <c r="N109" i="13"/>
  <c r="M109" i="13"/>
  <c r="L109" i="13"/>
  <c r="K109" i="13"/>
  <c r="J109" i="13"/>
  <c r="I109" i="13"/>
  <c r="G109" i="13"/>
  <c r="F109" i="13"/>
  <c r="Q108" i="13"/>
  <c r="P108" i="13"/>
  <c r="O108" i="13"/>
  <c r="N108" i="13"/>
  <c r="M108" i="13"/>
  <c r="L108" i="13"/>
  <c r="K108" i="13"/>
  <c r="K106" i="13" s="1"/>
  <c r="J108" i="13"/>
  <c r="I108" i="13"/>
  <c r="G108" i="13"/>
  <c r="F108" i="13"/>
  <c r="Q107" i="13"/>
  <c r="P107" i="13"/>
  <c r="P106" i="13" s="1"/>
  <c r="O107" i="13"/>
  <c r="N107" i="13"/>
  <c r="M107" i="13"/>
  <c r="L107" i="13"/>
  <c r="K107" i="13"/>
  <c r="J107" i="13"/>
  <c r="J106" i="13" s="1"/>
  <c r="I107" i="13"/>
  <c r="H107" i="13"/>
  <c r="G107" i="13"/>
  <c r="F107" i="13"/>
  <c r="N106" i="13"/>
  <c r="F106" i="13"/>
  <c r="E105" i="13"/>
  <c r="E104" i="13"/>
  <c r="E103" i="13"/>
  <c r="E102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0" i="13"/>
  <c r="E99" i="13"/>
  <c r="E98" i="13"/>
  <c r="E97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E95" i="13"/>
  <c r="E94" i="13"/>
  <c r="E93" i="13"/>
  <c r="E92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 s="1"/>
  <c r="E90" i="13"/>
  <c r="E89" i="13"/>
  <c r="E88" i="13"/>
  <c r="E87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5" i="13"/>
  <c r="E84" i="13"/>
  <c r="E83" i="13"/>
  <c r="E82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 s="1"/>
  <c r="E80" i="13"/>
  <c r="E79" i="13"/>
  <c r="E78" i="13"/>
  <c r="E77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5" i="13"/>
  <c r="E74" i="13"/>
  <c r="E73" i="13"/>
  <c r="E72" i="13"/>
  <c r="Q71" i="13"/>
  <c r="P71" i="13"/>
  <c r="O71" i="13"/>
  <c r="N71" i="13"/>
  <c r="M71" i="13"/>
  <c r="L71" i="13"/>
  <c r="K71" i="13"/>
  <c r="J71" i="13"/>
  <c r="I71" i="13"/>
  <c r="H71" i="13"/>
  <c r="G71" i="13"/>
  <c r="E71" i="13" s="1"/>
  <c r="F71" i="13"/>
  <c r="E70" i="13"/>
  <c r="E69" i="13"/>
  <c r="E68" i="13"/>
  <c r="E67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5" i="13"/>
  <c r="H64" i="13"/>
  <c r="H63" i="13"/>
  <c r="E63" i="13" s="1"/>
  <c r="E62" i="13"/>
  <c r="Q61" i="13"/>
  <c r="P61" i="13"/>
  <c r="O61" i="13"/>
  <c r="N61" i="13"/>
  <c r="M61" i="13"/>
  <c r="L61" i="13"/>
  <c r="K61" i="13"/>
  <c r="I61" i="13"/>
  <c r="G61" i="13"/>
  <c r="F61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Q57" i="13"/>
  <c r="P57" i="13"/>
  <c r="O57" i="13"/>
  <c r="N57" i="13"/>
  <c r="M57" i="13"/>
  <c r="L57" i="13"/>
  <c r="K57" i="13"/>
  <c r="J57" i="13"/>
  <c r="I57" i="13"/>
  <c r="H57" i="13"/>
  <c r="G57" i="13"/>
  <c r="E57" i="13" s="1"/>
  <c r="F57" i="13"/>
  <c r="Q56" i="13"/>
  <c r="P56" i="13"/>
  <c r="P55" i="13" s="1"/>
  <c r="O56" i="13"/>
  <c r="N56" i="13"/>
  <c r="M56" i="13"/>
  <c r="L56" i="13"/>
  <c r="K56" i="13"/>
  <c r="J56" i="13"/>
  <c r="I56" i="13"/>
  <c r="H56" i="13"/>
  <c r="H55" i="13" s="1"/>
  <c r="G56" i="13"/>
  <c r="F56" i="13"/>
  <c r="K55" i="13"/>
  <c r="F55" i="13"/>
  <c r="E54" i="13"/>
  <c r="H53" i="13"/>
  <c r="E53" i="13"/>
  <c r="E52" i="13"/>
  <c r="E51" i="13"/>
  <c r="Q50" i="13"/>
  <c r="P50" i="13"/>
  <c r="O50" i="13"/>
  <c r="N50" i="13"/>
  <c r="M50" i="13"/>
  <c r="L50" i="13"/>
  <c r="K50" i="13"/>
  <c r="I50" i="13"/>
  <c r="H50" i="13"/>
  <c r="G50" i="13"/>
  <c r="F50" i="13"/>
  <c r="E49" i="13"/>
  <c r="E48" i="13"/>
  <c r="E47" i="13"/>
  <c r="E46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Q40" i="13"/>
  <c r="Q39" i="13" s="1"/>
  <c r="P40" i="13"/>
  <c r="O40" i="13"/>
  <c r="O39" i="13" s="1"/>
  <c r="N40" i="13"/>
  <c r="N39" i="13" s="1"/>
  <c r="M40" i="13"/>
  <c r="M39" i="13" s="1"/>
  <c r="L40" i="13"/>
  <c r="K40" i="13"/>
  <c r="K39" i="13" s="1"/>
  <c r="J40" i="13"/>
  <c r="I40" i="13"/>
  <c r="I39" i="13" s="1"/>
  <c r="H40" i="13"/>
  <c r="G40" i="13"/>
  <c r="G39" i="13" s="1"/>
  <c r="F40" i="13"/>
  <c r="F39" i="13" s="1"/>
  <c r="E40" i="13"/>
  <c r="E38" i="13"/>
  <c r="E37" i="13"/>
  <c r="E36" i="13"/>
  <c r="E35" i="13"/>
  <c r="Q34" i="13"/>
  <c r="P34" i="13"/>
  <c r="O34" i="13"/>
  <c r="N34" i="13"/>
  <c r="M34" i="13"/>
  <c r="L34" i="13"/>
  <c r="K34" i="13"/>
  <c r="I34" i="13"/>
  <c r="H34" i="13"/>
  <c r="G34" i="13"/>
  <c r="E34" i="13" s="1"/>
  <c r="F34" i="13"/>
  <c r="E33" i="13"/>
  <c r="E32" i="13"/>
  <c r="E31" i="13"/>
  <c r="E30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Q27" i="13"/>
  <c r="P27" i="13"/>
  <c r="O27" i="13"/>
  <c r="N27" i="13"/>
  <c r="M27" i="13"/>
  <c r="L27" i="13"/>
  <c r="K27" i="13"/>
  <c r="J27" i="13"/>
  <c r="I27" i="13"/>
  <c r="H27" i="13"/>
  <c r="G27" i="13"/>
  <c r="G184" i="13" s="1"/>
  <c r="F27" i="13"/>
  <c r="Q26" i="13"/>
  <c r="P26" i="13"/>
  <c r="O26" i="13"/>
  <c r="N26" i="13"/>
  <c r="M26" i="13"/>
  <c r="L26" i="13"/>
  <c r="K26" i="13"/>
  <c r="J26" i="13"/>
  <c r="I26" i="13"/>
  <c r="H26" i="13"/>
  <c r="F26" i="13"/>
  <c r="Q25" i="13"/>
  <c r="P25" i="13"/>
  <c r="O25" i="13"/>
  <c r="N25" i="13"/>
  <c r="M25" i="13"/>
  <c r="L25" i="13"/>
  <c r="K25" i="13"/>
  <c r="J25" i="13"/>
  <c r="I25" i="13"/>
  <c r="H25" i="13"/>
  <c r="G25" i="13"/>
  <c r="G182" i="13" s="1"/>
  <c r="F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Q23" i="13"/>
  <c r="M23" i="13"/>
  <c r="I23" i="13"/>
  <c r="E22" i="13"/>
  <c r="G21" i="13"/>
  <c r="G26" i="13" s="1"/>
  <c r="E20" i="13"/>
  <c r="E19" i="13"/>
  <c r="Q18" i="13"/>
  <c r="P18" i="13"/>
  <c r="O18" i="13"/>
  <c r="N18" i="13"/>
  <c r="M18" i="13"/>
  <c r="L18" i="13"/>
  <c r="K18" i="13"/>
  <c r="I18" i="13"/>
  <c r="H18" i="13"/>
  <c r="G18" i="13"/>
  <c r="F18" i="13"/>
  <c r="E17" i="13"/>
  <c r="E16" i="13"/>
  <c r="E15" i="13"/>
  <c r="E14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J55" i="13" l="1"/>
  <c r="E58" i="13"/>
  <c r="E45" i="13"/>
  <c r="E61" i="13"/>
  <c r="E108" i="13"/>
  <c r="J163" i="13"/>
  <c r="J168" i="13" s="1"/>
  <c r="O55" i="13"/>
  <c r="L106" i="13"/>
  <c r="E13" i="13"/>
  <c r="H181" i="13"/>
  <c r="L23" i="13"/>
  <c r="E41" i="13"/>
  <c r="J39" i="13"/>
  <c r="E43" i="13"/>
  <c r="E50" i="13"/>
  <c r="L55" i="13"/>
  <c r="H61" i="13"/>
  <c r="H108" i="13"/>
  <c r="E126" i="13"/>
  <c r="P122" i="13"/>
  <c r="Q156" i="13"/>
  <c r="L157" i="13"/>
  <c r="L162" i="13" s="1"/>
  <c r="L167" i="13" s="1"/>
  <c r="L172" i="13" s="1"/>
  <c r="L177" i="13" s="1"/>
  <c r="L182" i="13" s="1"/>
  <c r="P157" i="13"/>
  <c r="E144" i="13"/>
  <c r="N149" i="13"/>
  <c r="E152" i="13"/>
  <c r="M162" i="13"/>
  <c r="K23" i="13"/>
  <c r="E18" i="13"/>
  <c r="E27" i="13"/>
  <c r="G55" i="13"/>
  <c r="E56" i="13"/>
  <c r="E101" i="13"/>
  <c r="G106" i="13"/>
  <c r="E107" i="13"/>
  <c r="E110" i="13"/>
  <c r="E112" i="13"/>
  <c r="I122" i="13"/>
  <c r="M122" i="13"/>
  <c r="Q122" i="13"/>
  <c r="E141" i="13"/>
  <c r="F183" i="13"/>
  <c r="F193" i="13" s="1"/>
  <c r="E29" i="13"/>
  <c r="H39" i="13"/>
  <c r="E39" i="13" s="1"/>
  <c r="L39" i="13"/>
  <c r="P39" i="13"/>
  <c r="E59" i="13"/>
  <c r="N55" i="13"/>
  <c r="E76" i="13"/>
  <c r="O106" i="13"/>
  <c r="E123" i="13"/>
  <c r="E124" i="13"/>
  <c r="E125" i="13"/>
  <c r="E133" i="13"/>
  <c r="G138" i="13"/>
  <c r="K138" i="13"/>
  <c r="O138" i="13"/>
  <c r="K156" i="13"/>
  <c r="K161" i="13" s="1"/>
  <c r="O156" i="13"/>
  <c r="J157" i="13"/>
  <c r="E157" i="13" s="1"/>
  <c r="N157" i="13"/>
  <c r="N162" i="13" s="1"/>
  <c r="N167" i="13" s="1"/>
  <c r="J122" i="13"/>
  <c r="E42" i="13"/>
  <c r="N159" i="13"/>
  <c r="G192" i="13"/>
  <c r="G198" i="13"/>
  <c r="H191" i="13"/>
  <c r="H197" i="13"/>
  <c r="I159" i="13"/>
  <c r="I164" i="13" s="1"/>
  <c r="M159" i="13"/>
  <c r="M164" i="13" s="1"/>
  <c r="H155" i="13"/>
  <c r="N155" i="13"/>
  <c r="G23" i="13"/>
  <c r="O23" i="13"/>
  <c r="E25" i="13"/>
  <c r="G200" i="13"/>
  <c r="G194" i="13"/>
  <c r="E66" i="13"/>
  <c r="H109" i="13"/>
  <c r="H106" i="13" s="1"/>
  <c r="H122" i="13"/>
  <c r="E128" i="13"/>
  <c r="E140" i="13"/>
  <c r="Q172" i="13"/>
  <c r="Q177" i="13" s="1"/>
  <c r="Q182" i="13" s="1"/>
  <c r="E153" i="13"/>
  <c r="F182" i="13"/>
  <c r="H23" i="13"/>
  <c r="P23" i="13"/>
  <c r="E26" i="13"/>
  <c r="H184" i="13"/>
  <c r="E64" i="13"/>
  <c r="F138" i="13"/>
  <c r="N138" i="13"/>
  <c r="K155" i="13"/>
  <c r="O161" i="13"/>
  <c r="J162" i="13"/>
  <c r="J167" i="13" s="1"/>
  <c r="Q159" i="13"/>
  <c r="P149" i="13"/>
  <c r="P159" i="13" s="1"/>
  <c r="I155" i="13"/>
  <c r="Q164" i="13"/>
  <c r="H163" i="13"/>
  <c r="H160" i="13" s="1"/>
  <c r="L149" i="13"/>
  <c r="P158" i="13"/>
  <c r="P163" i="13" s="1"/>
  <c r="E21" i="13"/>
  <c r="F23" i="13"/>
  <c r="J23" i="13"/>
  <c r="N23" i="13"/>
  <c r="E24" i="13"/>
  <c r="H182" i="13"/>
  <c r="F184" i="13"/>
  <c r="I55" i="13"/>
  <c r="M55" i="13"/>
  <c r="Q55" i="13"/>
  <c r="E86" i="13"/>
  <c r="I106" i="13"/>
  <c r="M106" i="13"/>
  <c r="Q106" i="13"/>
  <c r="J138" i="13"/>
  <c r="E139" i="13"/>
  <c r="K159" i="13"/>
  <c r="O159" i="13"/>
  <c r="E151" i="13"/>
  <c r="F149" i="13"/>
  <c r="J161" i="13"/>
  <c r="J149" i="13"/>
  <c r="N161" i="13"/>
  <c r="I162" i="13"/>
  <c r="M167" i="13"/>
  <c r="I163" i="13"/>
  <c r="M163" i="13"/>
  <c r="L158" i="13"/>
  <c r="Q163" i="13"/>
  <c r="Q168" i="13" s="1"/>
  <c r="F122" i="13"/>
  <c r="L156" i="13"/>
  <c r="P156" i="13"/>
  <c r="G149" i="13"/>
  <c r="G181" i="13" s="1"/>
  <c r="K149" i="13"/>
  <c r="O149" i="13"/>
  <c r="K167" i="13"/>
  <c r="K162" i="13"/>
  <c r="O162" i="13"/>
  <c r="J178" i="13"/>
  <c r="J183" i="13" s="1"/>
  <c r="N163" i="13"/>
  <c r="F175" i="13"/>
  <c r="I161" i="13"/>
  <c r="I166" i="13" s="1"/>
  <c r="M161" i="13"/>
  <c r="Q161" i="13"/>
  <c r="Q166" i="13" s="1"/>
  <c r="G163" i="13"/>
  <c r="G168" i="13" s="1"/>
  <c r="K163" i="13"/>
  <c r="O163" i="13"/>
  <c r="E55" i="13" l="1"/>
  <c r="K166" i="13"/>
  <c r="K171" i="13" s="1"/>
  <c r="F199" i="13"/>
  <c r="E109" i="13"/>
  <c r="M155" i="13"/>
  <c r="P162" i="13"/>
  <c r="P167" i="13" s="1"/>
  <c r="M160" i="13"/>
  <c r="E106" i="13"/>
  <c r="E156" i="13"/>
  <c r="E122" i="13"/>
  <c r="I171" i="13"/>
  <c r="L192" i="13"/>
  <c r="L198" i="13"/>
  <c r="Q198" i="13"/>
  <c r="Q192" i="13"/>
  <c r="J193" i="13"/>
  <c r="J199" i="13"/>
  <c r="L168" i="13"/>
  <c r="L178" i="13" s="1"/>
  <c r="L183" i="13" s="1"/>
  <c r="O172" i="13"/>
  <c r="P155" i="13"/>
  <c r="P161" i="13"/>
  <c r="H192" i="13"/>
  <c r="H198" i="13"/>
  <c r="K172" i="13"/>
  <c r="K177" i="13" s="1"/>
  <c r="K182" i="13" s="1"/>
  <c r="L163" i="13"/>
  <c r="O164" i="13"/>
  <c r="O169" i="13" s="1"/>
  <c r="O177" i="13"/>
  <c r="O182" i="13" s="1"/>
  <c r="G160" i="13"/>
  <c r="E163" i="13"/>
  <c r="O168" i="13"/>
  <c r="O173" i="13" s="1"/>
  <c r="O178" i="13" s="1"/>
  <c r="O183" i="13" s="1"/>
  <c r="M166" i="13"/>
  <c r="O167" i="13"/>
  <c r="N168" i="13"/>
  <c r="K164" i="13"/>
  <c r="K160" i="13" s="1"/>
  <c r="I167" i="13"/>
  <c r="E167" i="13" s="1"/>
  <c r="I168" i="13"/>
  <c r="I178" i="13" s="1"/>
  <c r="I183" i="13" s="1"/>
  <c r="E149" i="13"/>
  <c r="M172" i="13"/>
  <c r="M177" i="13" s="1"/>
  <c r="M182" i="13" s="1"/>
  <c r="P164" i="13"/>
  <c r="H200" i="13"/>
  <c r="H194" i="13"/>
  <c r="E158" i="13"/>
  <c r="Q173" i="13"/>
  <c r="Q178" i="13" s="1"/>
  <c r="Q183" i="13" s="1"/>
  <c r="Q160" i="13"/>
  <c r="K168" i="13"/>
  <c r="K178" i="13" s="1"/>
  <c r="K183" i="13" s="1"/>
  <c r="N173" i="13"/>
  <c r="Q171" i="13"/>
  <c r="F194" i="13"/>
  <c r="F200" i="13"/>
  <c r="E23" i="13"/>
  <c r="J159" i="13"/>
  <c r="J164" i="13" s="1"/>
  <c r="J160" i="13" s="1"/>
  <c r="Q169" i="13"/>
  <c r="J172" i="13"/>
  <c r="J177" i="13" s="1"/>
  <c r="J182" i="13" s="1"/>
  <c r="E138" i="13"/>
  <c r="M168" i="13"/>
  <c r="M178" i="13" s="1"/>
  <c r="M183" i="13" s="1"/>
  <c r="Q155" i="13"/>
  <c r="O166" i="13"/>
  <c r="N172" i="13"/>
  <c r="N177" i="13" s="1"/>
  <c r="N182" i="13" s="1"/>
  <c r="N166" i="13"/>
  <c r="N171" i="13" s="1"/>
  <c r="M169" i="13"/>
  <c r="G165" i="13"/>
  <c r="F198" i="13"/>
  <c r="F192" i="13"/>
  <c r="I160" i="13"/>
  <c r="L161" i="13"/>
  <c r="E162" i="13"/>
  <c r="J166" i="13"/>
  <c r="P168" i="13"/>
  <c r="P173" i="13" s="1"/>
  <c r="H168" i="13"/>
  <c r="H165" i="13" s="1"/>
  <c r="G178" i="13"/>
  <c r="P166" i="13"/>
  <c r="O155" i="13"/>
  <c r="G197" i="13"/>
  <c r="G191" i="13"/>
  <c r="L159" i="13"/>
  <c r="F181" i="13"/>
  <c r="I169" i="13"/>
  <c r="I174" i="13" s="1"/>
  <c r="E159" i="13"/>
  <c r="N164" i="13"/>
  <c r="N169" i="13" s="1"/>
  <c r="N174" i="13" s="1"/>
  <c r="N179" i="13" s="1"/>
  <c r="N184" i="13" s="1"/>
  <c r="K176" i="13" l="1"/>
  <c r="K169" i="13"/>
  <c r="K165" i="13" s="1"/>
  <c r="H178" i="13"/>
  <c r="H175" i="13" s="1"/>
  <c r="N160" i="13"/>
  <c r="N178" i="13"/>
  <c r="N183" i="13" s="1"/>
  <c r="P172" i="13"/>
  <c r="P177" i="13" s="1"/>
  <c r="P182" i="13" s="1"/>
  <c r="N198" i="13"/>
  <c r="N192" i="13"/>
  <c r="O199" i="13"/>
  <c r="O193" i="13"/>
  <c r="O179" i="13"/>
  <c r="O184" i="13" s="1"/>
  <c r="N193" i="13"/>
  <c r="N199" i="13"/>
  <c r="N194" i="13"/>
  <c r="N200" i="13"/>
  <c r="L199" i="13"/>
  <c r="L193" i="13"/>
  <c r="Q179" i="13"/>
  <c r="Q184" i="13" s="1"/>
  <c r="K193" i="13"/>
  <c r="K199" i="13"/>
  <c r="M198" i="13"/>
  <c r="M192" i="13"/>
  <c r="F197" i="13"/>
  <c r="F180" i="13"/>
  <c r="F191" i="13"/>
  <c r="P178" i="13"/>
  <c r="P183" i="13" s="1"/>
  <c r="E168" i="13"/>
  <c r="Q170" i="13"/>
  <c r="Q176" i="13"/>
  <c r="M165" i="13"/>
  <c r="O192" i="13"/>
  <c r="O198" i="13"/>
  <c r="P169" i="13"/>
  <c r="P174" i="13" s="1"/>
  <c r="M174" i="13"/>
  <c r="M179" i="13" s="1"/>
  <c r="M184" i="13" s="1"/>
  <c r="O165" i="13"/>
  <c r="O171" i="13"/>
  <c r="O176" i="13" s="1"/>
  <c r="Q174" i="13"/>
  <c r="N170" i="13"/>
  <c r="I176" i="13"/>
  <c r="P160" i="13"/>
  <c r="I199" i="13"/>
  <c r="I193" i="13"/>
  <c r="I165" i="13"/>
  <c r="M199" i="13"/>
  <c r="M193" i="13"/>
  <c r="I179" i="13"/>
  <c r="N176" i="13"/>
  <c r="K181" i="13"/>
  <c r="G183" i="13"/>
  <c r="G175" i="13"/>
  <c r="L166" i="13"/>
  <c r="E161" i="13"/>
  <c r="J198" i="13"/>
  <c r="J192" i="13"/>
  <c r="J169" i="13"/>
  <c r="J155" i="13"/>
  <c r="E173" i="13"/>
  <c r="L164" i="13"/>
  <c r="L169" i="13" s="1"/>
  <c r="Q165" i="13"/>
  <c r="O174" i="13"/>
  <c r="P171" i="13"/>
  <c r="Q199" i="13"/>
  <c r="Q193" i="13"/>
  <c r="K192" i="13"/>
  <c r="K198" i="13"/>
  <c r="E166" i="13"/>
  <c r="I172" i="13"/>
  <c r="L155" i="13"/>
  <c r="N165" i="13"/>
  <c r="M171" i="13"/>
  <c r="M170" i="13" s="1"/>
  <c r="O160" i="13"/>
  <c r="I177" i="13"/>
  <c r="J171" i="13"/>
  <c r="P170" i="13" l="1"/>
  <c r="P192" i="13"/>
  <c r="P198" i="13"/>
  <c r="E169" i="13"/>
  <c r="P179" i="13"/>
  <c r="P184" i="13" s="1"/>
  <c r="P165" i="13"/>
  <c r="H183" i="13"/>
  <c r="E183" i="13" s="1"/>
  <c r="E172" i="13"/>
  <c r="M176" i="13"/>
  <c r="M175" i="13" s="1"/>
  <c r="K174" i="13"/>
  <c r="I170" i="13"/>
  <c r="M194" i="13"/>
  <c r="M200" i="13"/>
  <c r="M181" i="13"/>
  <c r="L160" i="13"/>
  <c r="E160" i="13" s="1"/>
  <c r="G199" i="13"/>
  <c r="G193" i="13"/>
  <c r="G180" i="13"/>
  <c r="L174" i="13"/>
  <c r="J165" i="13"/>
  <c r="E165" i="13" s="1"/>
  <c r="Q194" i="13"/>
  <c r="Q200" i="13"/>
  <c r="E164" i="13"/>
  <c r="J174" i="13"/>
  <c r="E174" i="13" s="1"/>
  <c r="K197" i="13"/>
  <c r="K191" i="13"/>
  <c r="L179" i="13"/>
  <c r="L184" i="13" s="1"/>
  <c r="F196" i="13"/>
  <c r="P200" i="13"/>
  <c r="P194" i="13"/>
  <c r="O200" i="13"/>
  <c r="O194" i="13"/>
  <c r="I182" i="13"/>
  <c r="E177" i="13"/>
  <c r="H199" i="13"/>
  <c r="H196" i="13" s="1"/>
  <c r="N175" i="13"/>
  <c r="N181" i="13"/>
  <c r="O175" i="13"/>
  <c r="O181" i="13"/>
  <c r="P176" i="13"/>
  <c r="P199" i="13"/>
  <c r="P193" i="13"/>
  <c r="F190" i="13"/>
  <c r="F155" i="13"/>
  <c r="E155" i="13" s="1"/>
  <c r="L165" i="13"/>
  <c r="L171" i="13"/>
  <c r="L176" i="13"/>
  <c r="E178" i="13"/>
  <c r="I184" i="13"/>
  <c r="I175" i="13"/>
  <c r="I181" i="13"/>
  <c r="O170" i="13"/>
  <c r="J176" i="13"/>
  <c r="Q175" i="13"/>
  <c r="Q181" i="13"/>
  <c r="L170" i="13" l="1"/>
  <c r="H180" i="13"/>
  <c r="K170" i="13"/>
  <c r="K179" i="13"/>
  <c r="H193" i="13"/>
  <c r="H190" i="13" s="1"/>
  <c r="J181" i="13"/>
  <c r="L175" i="13"/>
  <c r="L181" i="13"/>
  <c r="P175" i="13"/>
  <c r="P181" i="13"/>
  <c r="I198" i="13"/>
  <c r="E198" i="13" s="1"/>
  <c r="I192" i="13"/>
  <c r="E192" i="13" s="1"/>
  <c r="E182" i="13"/>
  <c r="L200" i="13"/>
  <c r="L194" i="13"/>
  <c r="I194" i="13"/>
  <c r="I200" i="13"/>
  <c r="O197" i="13"/>
  <c r="O196" i="13" s="1"/>
  <c r="O180" i="13"/>
  <c r="O191" i="13"/>
  <c r="O190" i="13" s="1"/>
  <c r="J170" i="13"/>
  <c r="Q180" i="13"/>
  <c r="Q197" i="13"/>
  <c r="Q196" i="13" s="1"/>
  <c r="Q191" i="13"/>
  <c r="Q190" i="13" s="1"/>
  <c r="I197" i="13"/>
  <c r="I191" i="13"/>
  <c r="I180" i="13"/>
  <c r="E193" i="13"/>
  <c r="G190" i="13"/>
  <c r="E176" i="13"/>
  <c r="N197" i="13"/>
  <c r="N196" i="13" s="1"/>
  <c r="N180" i="13"/>
  <c r="N191" i="13"/>
  <c r="N190" i="13" s="1"/>
  <c r="J179" i="13"/>
  <c r="J175" i="13" s="1"/>
  <c r="E171" i="13"/>
  <c r="E199" i="13"/>
  <c r="G196" i="13"/>
  <c r="M191" i="13"/>
  <c r="M190" i="13" s="1"/>
  <c r="M197" i="13"/>
  <c r="M196" i="13" s="1"/>
  <c r="M180" i="13"/>
  <c r="K184" i="13" l="1"/>
  <c r="K175" i="13"/>
  <c r="E170" i="13"/>
  <c r="E175" i="13"/>
  <c r="J197" i="13"/>
  <c r="J191" i="13"/>
  <c r="I190" i="13"/>
  <c r="I196" i="13"/>
  <c r="L191" i="13"/>
  <c r="L190" i="13" s="1"/>
  <c r="L197" i="13"/>
  <c r="L196" i="13" s="1"/>
  <c r="L180" i="13"/>
  <c r="E181" i="13"/>
  <c r="P191" i="13"/>
  <c r="P190" i="13" s="1"/>
  <c r="P180" i="13"/>
  <c r="P197" i="13"/>
  <c r="P196" i="13" s="1"/>
  <c r="J184" i="13"/>
  <c r="E179" i="13"/>
  <c r="K194" i="13" l="1"/>
  <c r="K190" i="13" s="1"/>
  <c r="K200" i="13"/>
  <c r="K196" i="13" s="1"/>
  <c r="K180" i="13"/>
  <c r="E191" i="13"/>
  <c r="J200" i="13"/>
  <c r="J194" i="13"/>
  <c r="E194" i="13" s="1"/>
  <c r="E184" i="13"/>
  <c r="E180" i="13"/>
  <c r="E197" i="13"/>
  <c r="J190" i="13"/>
  <c r="E190" i="13" s="1"/>
  <c r="J180" i="13"/>
  <c r="E200" i="13" l="1"/>
  <c r="J196" i="13"/>
  <c r="E196" i="13" s="1"/>
  <c r="D46" i="12" l="1"/>
  <c r="F39" i="12"/>
  <c r="D45" i="12"/>
  <c r="D44" i="12"/>
  <c r="F37" i="12"/>
  <c r="D43" i="12"/>
  <c r="H42" i="12"/>
  <c r="G42" i="12"/>
  <c r="I40" i="12"/>
  <c r="H40" i="12"/>
  <c r="G40" i="12"/>
  <c r="F40" i="12"/>
  <c r="E40" i="12"/>
  <c r="I39" i="12"/>
  <c r="H39" i="12"/>
  <c r="G39" i="12"/>
  <c r="E39" i="12"/>
  <c r="I38" i="12"/>
  <c r="H38" i="12"/>
  <c r="G38" i="12"/>
  <c r="E38" i="12"/>
  <c r="I37" i="12"/>
  <c r="H37" i="12"/>
  <c r="H36" i="12" s="1"/>
  <c r="G37" i="12"/>
  <c r="I32" i="12"/>
  <c r="H32" i="12"/>
  <c r="G32" i="12"/>
  <c r="F32" i="12"/>
  <c r="E32" i="12"/>
  <c r="D32" i="12"/>
  <c r="D28" i="12" s="1"/>
  <c r="I30" i="12"/>
  <c r="H30" i="12"/>
  <c r="I29" i="12"/>
  <c r="H29" i="12"/>
  <c r="G36" i="12" l="1"/>
  <c r="E42" i="12"/>
  <c r="E28" i="12"/>
  <c r="I28" i="12"/>
  <c r="G28" i="12"/>
  <c r="E37" i="12"/>
  <c r="F28" i="12"/>
  <c r="H28" i="12"/>
  <c r="D39" i="12"/>
  <c r="F42" i="12"/>
  <c r="D40" i="12"/>
  <c r="F38" i="12"/>
  <c r="D38" i="12" s="1"/>
  <c r="D42" i="12" l="1"/>
  <c r="E36" i="12"/>
  <c r="D37" i="12"/>
  <c r="F36" i="12"/>
  <c r="D36" i="12" l="1"/>
</calcChain>
</file>

<file path=xl/sharedStrings.xml><?xml version="1.0" encoding="utf-8"?>
<sst xmlns="http://schemas.openxmlformats.org/spreadsheetml/2006/main" count="394" uniqueCount="149">
  <si>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</si>
  <si>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</si>
  <si>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</si>
  <si>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</si>
  <si>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</si>
  <si>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</si>
  <si>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Ответственный исполнитель</t>
  </si>
  <si>
    <t>всего</t>
  </si>
  <si>
    <t>Ответственный исполнитель/соисполнитель</t>
  </si>
  <si>
    <t>1.1.</t>
  </si>
  <si>
    <t>1.2.</t>
  </si>
  <si>
    <t>2.1.</t>
  </si>
  <si>
    <t>2.2.</t>
  </si>
  <si>
    <t>Таблица 2</t>
  </si>
  <si>
    <t xml:space="preserve">Распределение финансовых ресурсов муниципальной программы </t>
  </si>
  <si>
    <t>Финансовые затраты на реализацию (руб.)</t>
  </si>
  <si>
    <t>Всего по муниципальной программе:</t>
  </si>
  <si>
    <t>Инвестиции в объекты муниципальной собственности</t>
  </si>
  <si>
    <t>Прочие расходы</t>
  </si>
  <si>
    <t>В том числе:</t>
  </si>
  <si>
    <t>Управление культуры, спорта и молодежной политики администрации города Покачи</t>
  </si>
  <si>
    <t>Номер структурного элемента (основного мероприятия)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</si>
  <si>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</si>
  <si>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Соисполнитель</t>
  </si>
  <si>
    <t>Муниципальное учреждение "Управление капитального строительства"</t>
  </si>
  <si>
    <t>6.1.</t>
  </si>
  <si>
    <t>6.2.</t>
  </si>
  <si>
    <t>Подпрограмма 1 "Библиотечное дело"</t>
  </si>
  <si>
    <t>Развитие библиотечного дела (1)</t>
  </si>
  <si>
    <t xml:space="preserve">Финансовое обеспечение выполнения муниципального задания, иные цели (1) </t>
  </si>
  <si>
    <t>Итого по подпрограмме 1</t>
  </si>
  <si>
    <t>Подпрограмма 2 "Художественное образование"</t>
  </si>
  <si>
    <t>Итого по подпрограмме 2</t>
  </si>
  <si>
    <t>Поддержка, развитие и совершенствование форм художественного образования и художественно - творческой деятельности для различных групп населения (1, 2)</t>
  </si>
  <si>
    <t xml:space="preserve">Финансовое обеспечение выполнения муниципального задания, иные цели (1, 2) </t>
  </si>
  <si>
    <t>Подпрограмма 3 "Создание условий для развития творческого потенциала, народного творчества и традиционной культуры жителей города Покачи"</t>
  </si>
  <si>
    <t>3.1.</t>
  </si>
  <si>
    <t>3.2.</t>
  </si>
  <si>
    <t>Итого по подпрограмме 3</t>
  </si>
  <si>
    <t>Подпрограмма 4 "Обеспечение прав граждан на доступ к культурным ценностям и информации"</t>
  </si>
  <si>
    <t>4.1.</t>
  </si>
  <si>
    <t>Подпрограмма 5 "Музейное дело"</t>
  </si>
  <si>
    <t>5.1.</t>
  </si>
  <si>
    <t>5.2.</t>
  </si>
  <si>
    <t>Развитие музейного дела (1)</t>
  </si>
  <si>
    <t>Финансовое обеспечение выполнения муниципального задания, иные цели (1)</t>
  </si>
  <si>
    <t>Итого по подпрограмме 5</t>
  </si>
  <si>
    <t>Приобретение современного оборудования для организаций культуры (5)</t>
  </si>
  <si>
    <t>Оценка качества оказания услуг учреждениями культуры (1)</t>
  </si>
  <si>
    <t>Подпрограмма 6 "Ресурсное обеспечение в сфере культуры"</t>
  </si>
  <si>
    <t>Итого по подпрограмме 6</t>
  </si>
  <si>
    <t>Подпрограмма 7 "Развитие туризма"</t>
  </si>
  <si>
    <t>7.1.</t>
  </si>
  <si>
    <t xml:space="preserve">Совершенствование форм событийного туризма с проведением крупномасштабных мероприятий (6) </t>
  </si>
  <si>
    <t>Итого по подпрограмме 7</t>
  </si>
  <si>
    <t>Подпрограмма 8 "Сохранение, возрождение и развитие народных художественных промыслов и ремесел"</t>
  </si>
  <si>
    <t>8.1.</t>
  </si>
  <si>
    <t>8.2.</t>
  </si>
  <si>
    <t>8.3.</t>
  </si>
  <si>
    <t>8.4.</t>
  </si>
  <si>
    <t>Обеспечение участия организаций народных художественных промыслов в федеральных и региональных выставках и ярмарках (8)</t>
  </si>
  <si>
    <t xml:space="preserve">Организация тематических выставок-ярмарок народных художественных промыслов на территории города Покачи (7) </t>
  </si>
  <si>
    <t xml:space="preserve">Включение мест традиционного бытования народных художественных промыслов в туристические маршруты (7) </t>
  </si>
  <si>
    <t>Пополнение музейного фонда произведениями народных промыслов по заявкам музея (9)</t>
  </si>
  <si>
    <t>Итого по подпрограмме 8</t>
  </si>
  <si>
    <t>Проведение различных городских мероприятий, реализация творческих проектов, демонстрация творческих достижений в мероприятиях различных уровней</t>
  </si>
  <si>
    <t>4.2.</t>
  </si>
  <si>
    <t>Cоздание сводных библиотечно-информационных ресурсов (3, 4)</t>
  </si>
  <si>
    <t>Развитие системы дистанционного и внестационарного библиотечного обслуживания (3, 4)</t>
  </si>
  <si>
    <t>Модернизация программно-аппаратных комплексов общедоступных библиотек Югры (3, 4)</t>
  </si>
  <si>
    <t>Подключение общедоступных библиотек к сети Интернет (3, 4)</t>
  </si>
  <si>
    <t>Перевод документов в электронную форму (3, 4)</t>
  </si>
  <si>
    <t>Поставка (обновление) автоматизированных библиотечно-информационных систем для осуществления электронной каталогизации (3, 4)</t>
  </si>
  <si>
    <t>Комплектование библиотечных фондов (3, 4)</t>
  </si>
  <si>
    <t>Подписка на периодические издания (3, 4)</t>
  </si>
  <si>
    <t>Приобретение электронных баз данных (3, 4)</t>
  </si>
  <si>
    <t>Итого</t>
  </si>
  <si>
    <t>4.3.</t>
  </si>
  <si>
    <t>4.4.</t>
  </si>
  <si>
    <t>4.5.</t>
  </si>
  <si>
    <t>4.6.</t>
  </si>
  <si>
    <t>4.7.</t>
  </si>
  <si>
    <t>4.8.</t>
  </si>
  <si>
    <t>4.9.</t>
  </si>
  <si>
    <t xml:space="preserve">к постановлению администрации </t>
  </si>
  <si>
    <t xml:space="preserve">города Покачи </t>
  </si>
  <si>
    <t xml:space="preserve">Приложение 2 </t>
  </si>
  <si>
    <t>Таблица 1</t>
  </si>
  <si>
    <t>Паспорт муниципальной программы</t>
  </si>
  <si>
    <t>Наименование муниципальнойпрограммы</t>
  </si>
  <si>
    <t>Сохранение и развитие сферы культуры города Покачи</t>
  </si>
  <si>
    <t>Сроки реализации муниципальной программы</t>
  </si>
  <si>
    <t>2019-2030 годы</t>
  </si>
  <si>
    <t>Куратор муниципальной программы</t>
  </si>
  <si>
    <t>Заместитель главы города Покачи</t>
  </si>
  <si>
    <t>Ответственный исполнитель муниципальной программы</t>
  </si>
  <si>
    <t>Соисполнители муниципальной программы</t>
  </si>
  <si>
    <t>Управление образования администрации города Покачи, отдел по социальным вопросам и связям с общественностью администрации города Покачи, отдел архитектуры и градостроительства администрации города Покачи, муниципальное учреждение "Управление капитального строительства"</t>
  </si>
  <si>
    <t>Национальная цель</t>
  </si>
  <si>
    <t>Возможности для самореализации и развития талантов</t>
  </si>
  <si>
    <t>Цель муниципальной программы</t>
  </si>
  <si>
    <t>Совершенствование комплексной системы мер по реализации муниципальной политики в сфере культуры, дополнительного образования и туризма, развитие и укрепление правовых, экономических и организационных условий для эффективной деятельности и оказания услуг, соответствующих современным потребностям общества и каждого жителя города Покачи</t>
  </si>
  <si>
    <t>Задачи муниципальной программы</t>
  </si>
  <si>
    <t>1. Обеспечение доступности и качества библиотечных услуг в городе Покачи.
2. Развитие информационных ресурсов городской библиотеки.
3. Обеспечение доступности и развитие качества оказания муниципальной услуги по организации предоставления дополнительного образования детям.
4. Создание условий для поиска, поддержки и сопровождения талантливых детей и молодежи.
5. Обеспечение доступности и качества культурно-досугового обслуживания населения.
6. Повышение роли самодеятельного народного художественного творчества и исполнительского мастерства любительских коллективов и отдельных исполнителей посредством участия в городских, окружных, всероссийских конкурсах и фестивалях, а также в мероприятиях различного уровня.
7. Создание условий для модернизационного развития МАУ "Городская библиотека имени А.А.Филатова".
8. Использование новых информационных технологий в учетно-хранительской деятельности и популяризации культурных ценностей.
9. Совершенствование использования музейных предметов и музейных коллекций в научных, культурных, образовательных целях.
10. Создание условий для творческой самореализации населения города Покачи.
11. Развитие туристической инфраструктуры города Покачи.
12.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промыслов.</t>
  </si>
  <si>
    <t>Подпрограммы</t>
  </si>
  <si>
    <t>1. Библиотечное дело.
2. Художественное образование.
3. Создание условий для развития творческого потенциала, народного творчества и традиционной культуры жителей города Покачи.
4. Обеспечение прав граждан на доступ к культурным ценностям и информации.
5. Музейное дело.
6. Ресурсное обеспечение в сфере культуры.
7. Развитие туризма.
8. Сохранение, возрождение и развитие народных художественных промыслов и ремесел.</t>
  </si>
  <si>
    <t>Целевые показатели муниципальной программы</t>
  </si>
  <si>
    <t>№ п/п</t>
  </si>
  <si>
    <t>Наименование целевого показателя</t>
  </si>
  <si>
    <t>Документ - основание</t>
  </si>
  <si>
    <t>Базовое значение</t>
  </si>
  <si>
    <t>На момент окончания реализации муниципальной программы (2030)</t>
  </si>
  <si>
    <t>Ответственный исполнитель/соисполнитель за достижение показателя</t>
  </si>
  <si>
    <t xml:space="preserve">Число посещений культурных мероприятий, тыс. единиц
</t>
  </si>
  <si>
    <t>Постановление Правительства Ханты-Мансийского автономного округа - Югры от 31.10.2021 №470-п «О государственной программе Ханты-Мансийского автономного округа - Югры «Культурное пространство»</t>
  </si>
  <si>
    <t>2</t>
  </si>
  <si>
    <t>Библиотечный фонд на 1000 жителей, условная единица</t>
  </si>
  <si>
    <t xml:space="preserve">Форма статистического наблюдения № 6-НК "Сведения об общедоступной (публичной) библиотеке" 
</t>
  </si>
  <si>
    <t>3</t>
  </si>
  <si>
    <t>Доля библиотечных фондов общедоступных библиотек, отраженных в электронных каталогах, %</t>
  </si>
  <si>
    <t>4</t>
  </si>
  <si>
    <t>Доля образовательных учреждений в сфере  культуры, получивших музыкальные инструменты, оборудование и учебные материалы, %</t>
  </si>
  <si>
    <t xml:space="preserve">Региональный проект «Культурная среда» </t>
  </si>
  <si>
    <t>5</t>
  </si>
  <si>
    <t>Численность туристов, чел.</t>
  </si>
  <si>
    <t>Приказ управления культуры, спорта и молодежной политики администрации города Покачи от 16.04.2018 №62 «Об учете туристов в учреждениях культуры и спорта»</t>
  </si>
  <si>
    <t>6</t>
  </si>
  <si>
    <t>Количество выставочных проектов на территории г.Покачи, выставки</t>
  </si>
  <si>
    <t>Аналитический отчет</t>
  </si>
  <si>
    <t>7</t>
  </si>
  <si>
    <t>Участие в выставочных проектах (мастер-классах) федерального и регионального значения, шт.</t>
  </si>
  <si>
    <t>8</t>
  </si>
  <si>
    <t xml:space="preserve">Пополнение музейного фонда произведениями народных промыслов по заявкам музея, шт. </t>
  </si>
  <si>
    <t>Параметры финансового обеспечения муниципальной программы</t>
  </si>
  <si>
    <t>Расходы по годам (рублей)</t>
  </si>
  <si>
    <t>Всего (2019-2030)</t>
  </si>
  <si>
    <t>2026-2030</t>
  </si>
  <si>
    <t>Параметры финансового обеспечения региональных проектов, проектов Ханты-Мансийского автономного округа-Югры реализуемых в городе Покачи</t>
  </si>
  <si>
    <r>
      <t xml:space="preserve">Портфель проектов «Культура» </t>
    </r>
    <r>
      <rPr>
        <sz val="12"/>
        <rFont val="Times New Roman"/>
        <family val="1"/>
        <charset val="204"/>
      </rPr>
      <t xml:space="preserve"> (01.01.2019 - 31.12.2024)</t>
    </r>
  </si>
  <si>
    <r>
      <t>Региональный проект «Культурная среда»</t>
    </r>
    <r>
      <rPr>
        <sz val="12"/>
        <rFont val="Times New Roman"/>
        <family val="1"/>
        <charset val="204"/>
      </rPr>
      <t xml:space="preserve">  (01.01.2019 - 31.12.2024)</t>
    </r>
  </si>
  <si>
    <r>
      <t>Региональный проект «Творческие люди»</t>
    </r>
    <r>
      <rPr>
        <sz val="12"/>
        <rFont val="Times New Roman"/>
        <family val="1"/>
        <charset val="204"/>
      </rPr>
      <t xml:space="preserve">  (01.01.2019 - 31.12.2024)</t>
    </r>
  </si>
  <si>
    <t>Объем налоговых расходов муниципального образования</t>
  </si>
  <si>
    <t xml:space="preserve">Приложение 1 </t>
  </si>
  <si>
    <t>2023</t>
  </si>
  <si>
    <t>2024</t>
  </si>
  <si>
    <t>2025</t>
  </si>
  <si>
    <t>2026</t>
  </si>
  <si>
    <t>2027-2030</t>
  </si>
  <si>
    <t>от  28.10.2022 № 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</si>
</sst>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#,##0.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165" fontId="0" fillId="0" borderId="0"/>
    <xf numFmtId="16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179">
    <xf numFmtId="165" fontId="0" fillId="0" borderId="0" xfId="0"/>
    <xf numFmtId="165" fontId="2" fillId="0" borderId="0" xfId="3" applyFont="1" applyFill="1"/>
    <xf numFmtId="165" fontId="3" fillId="0" borderId="0" xfId="3" applyFont="1" applyFill="1"/>
    <xf numFmtId="165" fontId="2" fillId="0" borderId="0" xfId="3" applyFont="1" applyFill="1" applyAlignment="1">
      <alignment horizontal="right" wrapText="1"/>
    </xf>
    <xf numFmtId="49" fontId="3" fillId="0" borderId="1" xfId="3" applyNumberFormat="1" applyFont="1" applyFill="1" applyBorder="1" applyAlignment="1">
      <alignment horizontal="center" vertical="center"/>
    </xf>
    <xf numFmtId="165" fontId="2" fillId="0" borderId="1" xfId="3" applyFont="1" applyFill="1" applyBorder="1" applyAlignment="1"/>
    <xf numFmtId="165" fontId="2" fillId="0" borderId="1" xfId="3" applyFont="1" applyFill="1" applyBorder="1" applyAlignment="1">
      <alignment wrapText="1"/>
    </xf>
    <xf numFmtId="165" fontId="2" fillId="0" borderId="1" xfId="0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165" fontId="4" fillId="0" borderId="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5" fillId="0" borderId="0" xfId="0" applyFont="1" applyFill="1"/>
    <xf numFmtId="4" fontId="2" fillId="0" borderId="1" xfId="3" applyNumberFormat="1" applyFont="1" applyFill="1" applyBorder="1" applyAlignment="1">
      <alignment horizontal="center"/>
    </xf>
    <xf numFmtId="4" fontId="3" fillId="0" borderId="1" xfId="3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165" fontId="2" fillId="0" borderId="0" xfId="3" applyFont="1" applyFill="1" applyAlignment="1">
      <alignment horizontal="right"/>
    </xf>
    <xf numFmtId="4" fontId="3" fillId="0" borderId="1" xfId="4" applyNumberFormat="1" applyFont="1" applyFill="1" applyBorder="1" applyAlignment="1">
      <alignment horizontal="center" vertical="center" wrapText="1"/>
    </xf>
    <xf numFmtId="165" fontId="6" fillId="0" borderId="0" xfId="4" applyFont="1" applyFill="1"/>
    <xf numFmtId="4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165" fontId="5" fillId="0" borderId="0" xfId="3" applyFont="1" applyFill="1"/>
    <xf numFmtId="165" fontId="7" fillId="0" borderId="0" xfId="3" applyFont="1" applyFill="1"/>
    <xf numFmtId="4" fontId="8" fillId="0" borderId="0" xfId="0" applyNumberFormat="1" applyFont="1" applyFill="1" applyBorder="1"/>
    <xf numFmtId="165" fontId="8" fillId="0" borderId="0" xfId="0" applyFont="1" applyFill="1"/>
    <xf numFmtId="165" fontId="8" fillId="0" borderId="0" xfId="0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165" fontId="10" fillId="0" borderId="0" xfId="0" applyFont="1"/>
    <xf numFmtId="165" fontId="10" fillId="0" borderId="0" xfId="3" applyFont="1" applyFill="1"/>
    <xf numFmtId="165" fontId="2" fillId="0" borderId="15" xfId="0" applyFont="1" applyBorder="1" applyAlignment="1">
      <alignment vertical="top" wrapText="1"/>
    </xf>
    <xf numFmtId="165" fontId="2" fillId="0" borderId="18" xfId="0" applyFont="1" applyFill="1" applyBorder="1" applyAlignment="1">
      <alignment vertical="top" wrapText="1"/>
    </xf>
    <xf numFmtId="165" fontId="2" fillId="0" borderId="21" xfId="0" applyFont="1" applyBorder="1" applyAlignment="1">
      <alignment vertical="top" wrapText="1"/>
    </xf>
    <xf numFmtId="165" fontId="2" fillId="0" borderId="15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0" applyFont="1" applyBorder="1" applyAlignment="1">
      <alignment horizontal="center" vertical="center" wrapText="1"/>
    </xf>
    <xf numFmtId="165" fontId="2" fillId="0" borderId="2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5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65" fontId="10" fillId="0" borderId="0" xfId="0" applyFont="1" applyFill="1"/>
    <xf numFmtId="165" fontId="2" fillId="0" borderId="0" xfId="3" applyFont="1" applyFill="1" applyAlignment="1">
      <alignment horizontal="right"/>
    </xf>
    <xf numFmtId="165" fontId="2" fillId="0" borderId="7" xfId="3" applyFont="1" applyFill="1" applyBorder="1" applyAlignment="1">
      <alignment horizontal="center"/>
    </xf>
    <xf numFmtId="165" fontId="2" fillId="0" borderId="1" xfId="4" applyFont="1" applyFill="1" applyBorder="1" applyAlignment="1">
      <alignment horizontal="center" vertical="center" wrapText="1"/>
    </xf>
    <xf numFmtId="165" fontId="2" fillId="0" borderId="16" xfId="0" applyFont="1" applyBorder="1" applyAlignment="1">
      <alignment horizontal="left" vertical="center" wrapText="1"/>
    </xf>
    <xf numFmtId="165" fontId="2" fillId="0" borderId="19" xfId="0" applyFont="1" applyBorder="1" applyAlignment="1">
      <alignment horizontal="left" vertical="center"/>
    </xf>
    <xf numFmtId="165" fontId="2" fillId="0" borderId="20" xfId="0" applyFont="1" applyBorder="1" applyAlignment="1">
      <alignment horizontal="left" vertical="center"/>
    </xf>
    <xf numFmtId="165" fontId="2" fillId="0" borderId="0" xfId="3" applyFont="1" applyFill="1" applyAlignment="1">
      <alignment horizontal="right"/>
    </xf>
    <xf numFmtId="165" fontId="11" fillId="0" borderId="46" xfId="0" applyFont="1" applyBorder="1" applyAlignment="1">
      <alignment horizontal="center" vertical="center"/>
    </xf>
    <xf numFmtId="165" fontId="2" fillId="0" borderId="16" xfId="0" applyFont="1" applyBorder="1" applyAlignment="1">
      <alignment horizontal="center" vertical="center" wrapText="1"/>
    </xf>
    <xf numFmtId="165" fontId="2" fillId="0" borderId="17" xfId="0" applyFont="1" applyBorder="1" applyAlignment="1">
      <alignment horizontal="center" vertical="center" wrapText="1"/>
    </xf>
    <xf numFmtId="165" fontId="2" fillId="0" borderId="19" xfId="0" applyFont="1" applyBorder="1" applyAlignment="1">
      <alignment horizontal="center" vertical="center" wrapText="1"/>
    </xf>
    <xf numFmtId="165" fontId="2" fillId="0" borderId="20" xfId="0" applyFont="1" applyBorder="1" applyAlignment="1">
      <alignment horizontal="center" vertical="center" wrapText="1"/>
    </xf>
    <xf numFmtId="165" fontId="2" fillId="0" borderId="19" xfId="0" applyFont="1" applyBorder="1" applyAlignment="1">
      <alignment horizontal="left" vertical="center" wrapText="1"/>
    </xf>
    <xf numFmtId="165" fontId="2" fillId="0" borderId="20" xfId="0" applyFont="1" applyBorder="1" applyAlignment="1">
      <alignment horizontal="left" vertical="center" wrapText="1"/>
    </xf>
    <xf numFmtId="165" fontId="2" fillId="0" borderId="16" xfId="0" applyFont="1" applyFill="1" applyBorder="1" applyAlignment="1">
      <alignment horizontal="left" vertical="center" wrapText="1"/>
    </xf>
    <xf numFmtId="165" fontId="2" fillId="0" borderId="19" xfId="0" applyFont="1" applyFill="1" applyBorder="1" applyAlignment="1">
      <alignment horizontal="left" vertical="center" wrapText="1"/>
    </xf>
    <xf numFmtId="165" fontId="2" fillId="0" borderId="20" xfId="0" applyFont="1" applyFill="1" applyBorder="1" applyAlignment="1">
      <alignment horizontal="left" vertical="center" wrapText="1"/>
    </xf>
    <xf numFmtId="165" fontId="2" fillId="0" borderId="3" xfId="0" applyFont="1" applyBorder="1" applyAlignment="1">
      <alignment horizontal="left"/>
    </xf>
    <xf numFmtId="165" fontId="2" fillId="0" borderId="5" xfId="0" applyFont="1" applyBorder="1" applyAlignment="1">
      <alignment horizontal="left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165" fontId="2" fillId="0" borderId="21" xfId="0" applyFont="1" applyBorder="1" applyAlignment="1">
      <alignment horizontal="left" vertical="top" wrapText="1"/>
    </xf>
    <xf numFmtId="165" fontId="2" fillId="0" borderId="25" xfId="0" applyFont="1" applyBorder="1" applyAlignment="1">
      <alignment horizontal="left" vertical="top" wrapText="1"/>
    </xf>
    <xf numFmtId="165" fontId="2" fillId="0" borderId="29" xfId="0" applyFont="1" applyBorder="1" applyAlignment="1">
      <alignment horizontal="left" vertical="top" wrapText="1"/>
    </xf>
    <xf numFmtId="165" fontId="2" fillId="0" borderId="22" xfId="0" applyFont="1" applyBorder="1" applyAlignment="1">
      <alignment horizontal="center" vertical="center" wrapText="1"/>
    </xf>
    <xf numFmtId="165" fontId="2" fillId="0" borderId="7" xfId="0" applyFont="1" applyBorder="1" applyAlignment="1">
      <alignment horizontal="center" vertical="center" wrapText="1"/>
    </xf>
    <xf numFmtId="165" fontId="2" fillId="0" borderId="22" xfId="0" applyFont="1" applyFill="1" applyBorder="1" applyAlignment="1">
      <alignment horizontal="center" vertical="center"/>
    </xf>
    <xf numFmtId="165" fontId="2" fillId="0" borderId="7" xfId="0" applyFont="1" applyFill="1" applyBorder="1" applyAlignment="1">
      <alignment horizontal="center" vertical="center"/>
    </xf>
    <xf numFmtId="165" fontId="2" fillId="0" borderId="23" xfId="0" applyFont="1" applyBorder="1" applyAlignment="1">
      <alignment horizontal="center" vertical="center"/>
    </xf>
    <xf numFmtId="165" fontId="2" fillId="0" borderId="24" xfId="0" applyFont="1" applyBorder="1" applyAlignment="1">
      <alignment horizontal="center" vertical="center"/>
    </xf>
    <xf numFmtId="165" fontId="2" fillId="0" borderId="27" xfId="0" applyFont="1" applyFill="1" applyBorder="1" applyAlignment="1">
      <alignment horizontal="center" vertical="center" wrapText="1"/>
    </xf>
    <xf numFmtId="165" fontId="2" fillId="0" borderId="28" xfId="0" applyFont="1" applyFill="1" applyBorder="1" applyAlignment="1">
      <alignment horizontal="center" vertical="center" wrapText="1"/>
    </xf>
    <xf numFmtId="165" fontId="2" fillId="0" borderId="31" xfId="0" applyFont="1" applyFill="1" applyBorder="1" applyAlignment="1">
      <alignment horizontal="center" vertical="center" wrapText="1"/>
    </xf>
    <xf numFmtId="165" fontId="2" fillId="0" borderId="6" xfId="0" applyFont="1" applyFill="1" applyBorder="1" applyAlignment="1">
      <alignment horizontal="left" vertical="top" wrapText="1"/>
    </xf>
    <xf numFmtId="165" fontId="2" fillId="0" borderId="7" xfId="0" applyFont="1" applyFill="1" applyBorder="1" applyAlignment="1">
      <alignment horizontal="left" vertical="top" wrapText="1"/>
    </xf>
    <xf numFmtId="165" fontId="2" fillId="0" borderId="6" xfId="0" applyFont="1" applyBorder="1" applyAlignment="1">
      <alignment horizontal="left" vertical="top" wrapText="1"/>
    </xf>
    <xf numFmtId="165" fontId="2" fillId="0" borderId="11" xfId="0" applyFont="1" applyBorder="1" applyAlignment="1">
      <alignment horizontal="left" vertical="top" wrapText="1"/>
    </xf>
    <xf numFmtId="165" fontId="2" fillId="0" borderId="30" xfId="0" applyFont="1" applyBorder="1" applyAlignment="1">
      <alignment horizontal="left" vertical="top" wrapText="1"/>
    </xf>
    <xf numFmtId="165" fontId="2" fillId="0" borderId="36" xfId="0" applyFont="1" applyBorder="1" applyAlignment="1">
      <alignment horizontal="left"/>
    </xf>
    <xf numFmtId="165" fontId="2" fillId="0" borderId="37" xfId="0" applyFont="1" applyBorder="1" applyAlignment="1">
      <alignment horizontal="left"/>
    </xf>
    <xf numFmtId="165" fontId="2" fillId="0" borderId="32" xfId="0" applyFont="1" applyBorder="1" applyAlignment="1">
      <alignment horizontal="center" vertical="center"/>
    </xf>
    <xf numFmtId="165" fontId="2" fillId="0" borderId="33" xfId="0" applyFont="1" applyBorder="1" applyAlignment="1">
      <alignment horizontal="center" vertical="center"/>
    </xf>
    <xf numFmtId="165" fontId="2" fillId="0" borderId="8" xfId="0" applyFont="1" applyBorder="1" applyAlignment="1">
      <alignment horizontal="center" vertical="center"/>
    </xf>
    <xf numFmtId="165" fontId="2" fillId="0" borderId="9" xfId="0" applyFont="1" applyBorder="1" applyAlignment="1">
      <alignment horizontal="center" vertical="center"/>
    </xf>
    <xf numFmtId="165" fontId="2" fillId="0" borderId="34" xfId="0" applyFont="1" applyBorder="1" applyAlignment="1">
      <alignment horizontal="center"/>
    </xf>
    <xf numFmtId="165" fontId="2" fillId="0" borderId="23" xfId="0" applyFont="1" applyBorder="1" applyAlignment="1">
      <alignment horizontal="center"/>
    </xf>
    <xf numFmtId="165" fontId="2" fillId="0" borderId="2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165" fontId="2" fillId="0" borderId="3" xfId="0" applyFont="1" applyBorder="1" applyAlignment="1">
      <alignment horizontal="center" vertical="center"/>
    </xf>
    <xf numFmtId="165" fontId="2" fillId="0" borderId="4" xfId="0" applyFont="1" applyBorder="1" applyAlignment="1">
      <alignment horizontal="center" vertical="center"/>
    </xf>
    <xf numFmtId="165" fontId="2" fillId="0" borderId="35" xfId="0" applyFont="1" applyBorder="1" applyAlignment="1">
      <alignment horizontal="center" vertical="center"/>
    </xf>
    <xf numFmtId="165" fontId="2" fillId="0" borderId="32" xfId="0" applyFont="1" applyBorder="1" applyAlignment="1">
      <alignment horizontal="left" vertical="center"/>
    </xf>
    <xf numFmtId="165" fontId="2" fillId="0" borderId="33" xfId="0" applyFont="1" applyBorder="1" applyAlignment="1">
      <alignment horizontal="left" vertical="center"/>
    </xf>
    <xf numFmtId="165" fontId="2" fillId="0" borderId="8" xfId="0" applyFont="1" applyBorder="1" applyAlignment="1">
      <alignment horizontal="left" vertical="center"/>
    </xf>
    <xf numFmtId="165" fontId="2" fillId="0" borderId="9" xfId="0" applyFont="1" applyBorder="1" applyAlignment="1">
      <alignment horizontal="left" vertical="center"/>
    </xf>
    <xf numFmtId="165" fontId="2" fillId="0" borderId="34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165" fontId="2" fillId="0" borderId="6" xfId="0" applyFont="1" applyBorder="1" applyAlignment="1">
      <alignment horizontal="left"/>
    </xf>
    <xf numFmtId="165" fontId="2" fillId="0" borderId="1" xfId="0" applyFont="1" applyBorder="1" applyAlignment="1">
      <alignment horizontal="left"/>
    </xf>
    <xf numFmtId="165" fontId="2" fillId="0" borderId="38" xfId="0" applyFont="1" applyBorder="1" applyAlignment="1">
      <alignment horizontal="left"/>
    </xf>
    <xf numFmtId="4" fontId="2" fillId="0" borderId="36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165" fontId="2" fillId="0" borderId="42" xfId="0" applyFont="1" applyBorder="1" applyAlignment="1">
      <alignment horizontal="left" vertical="center"/>
    </xf>
    <xf numFmtId="165" fontId="2" fillId="0" borderId="43" xfId="0" applyFont="1" applyBorder="1" applyAlignment="1">
      <alignment horizontal="left" vertical="center"/>
    </xf>
    <xf numFmtId="165" fontId="2" fillId="0" borderId="44" xfId="0" applyFont="1" applyBorder="1" applyAlignment="1">
      <alignment horizontal="left" vertical="center"/>
    </xf>
    <xf numFmtId="165" fontId="2" fillId="0" borderId="0" xfId="0" applyFont="1" applyBorder="1" applyAlignment="1">
      <alignment horizontal="left" vertical="center"/>
    </xf>
    <xf numFmtId="165" fontId="2" fillId="0" borderId="10" xfId="0" applyFont="1" applyBorder="1" applyAlignment="1">
      <alignment horizontal="left" vertical="center"/>
    </xf>
    <xf numFmtId="165" fontId="2" fillId="0" borderId="45" xfId="0" applyFont="1" applyBorder="1" applyAlignment="1">
      <alignment horizontal="left" vertical="center"/>
    </xf>
    <xf numFmtId="165" fontId="2" fillId="0" borderId="46" xfId="0" applyFont="1" applyBorder="1" applyAlignment="1">
      <alignment horizontal="left" vertical="center"/>
    </xf>
    <xf numFmtId="165" fontId="2" fillId="0" borderId="47" xfId="0" applyFont="1" applyBorder="1" applyAlignment="1">
      <alignment horizontal="left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165" fontId="2" fillId="0" borderId="25" xfId="0" applyFont="1" applyBorder="1" applyAlignment="1">
      <alignment horizontal="center" vertical="top" wrapText="1"/>
    </xf>
    <xf numFmtId="165" fontId="2" fillId="0" borderId="29" xfId="0" applyFont="1" applyBorder="1" applyAlignment="1">
      <alignment horizontal="center" vertical="top" wrapText="1"/>
    </xf>
    <xf numFmtId="165" fontId="2" fillId="0" borderId="2" xfId="0" applyFont="1" applyBorder="1" applyAlignment="1">
      <alignment horizontal="center" vertical="center"/>
    </xf>
    <xf numFmtId="165" fontId="2" fillId="0" borderId="41" xfId="0" applyFont="1" applyBorder="1" applyAlignment="1">
      <alignment horizontal="center" vertical="center"/>
    </xf>
    <xf numFmtId="165" fontId="2" fillId="0" borderId="12" xfId="3" applyFont="1" applyFill="1" applyBorder="1" applyAlignment="1">
      <alignment horizontal="left" wrapText="1"/>
    </xf>
    <xf numFmtId="165" fontId="2" fillId="0" borderId="13" xfId="3" applyFont="1" applyFill="1" applyBorder="1" applyAlignment="1">
      <alignment horizontal="left" wrapText="1"/>
    </xf>
    <xf numFmtId="165" fontId="2" fillId="0" borderId="14" xfId="3" applyFont="1" applyFill="1" applyBorder="1" applyAlignment="1">
      <alignment horizontal="left" wrapText="1"/>
    </xf>
    <xf numFmtId="165" fontId="2" fillId="0" borderId="10" xfId="3" applyFont="1" applyFill="1" applyBorder="1" applyAlignment="1">
      <alignment horizontal="left" wrapText="1"/>
    </xf>
    <xf numFmtId="165" fontId="2" fillId="0" borderId="8" xfId="3" applyFont="1" applyFill="1" applyBorder="1" applyAlignment="1">
      <alignment horizontal="left" wrapText="1"/>
    </xf>
    <xf numFmtId="165" fontId="2" fillId="0" borderId="9" xfId="3" applyFont="1" applyFill="1" applyBorder="1" applyAlignment="1">
      <alignment horizontal="left" wrapText="1"/>
    </xf>
    <xf numFmtId="165" fontId="2" fillId="0" borderId="6" xfId="3" applyFont="1" applyFill="1" applyBorder="1" applyAlignment="1">
      <alignment horizontal="center"/>
    </xf>
    <xf numFmtId="165" fontId="2" fillId="0" borderId="11" xfId="3" applyFont="1" applyFill="1" applyBorder="1" applyAlignment="1">
      <alignment horizontal="center"/>
    </xf>
    <xf numFmtId="165" fontId="2" fillId="0" borderId="7" xfId="3" applyFont="1" applyFill="1" applyBorder="1" applyAlignment="1">
      <alignment horizontal="center"/>
    </xf>
    <xf numFmtId="165" fontId="2" fillId="0" borderId="3" xfId="3" applyFont="1" applyFill="1" applyBorder="1" applyAlignment="1">
      <alignment horizontal="left" wrapText="1"/>
    </xf>
    <xf numFmtId="165" fontId="2" fillId="0" borderId="5" xfId="3" applyFont="1" applyFill="1" applyBorder="1" applyAlignment="1">
      <alignment horizontal="left" wrapText="1"/>
    </xf>
    <xf numFmtId="165" fontId="4" fillId="0" borderId="6" xfId="0" applyFont="1" applyFill="1" applyBorder="1" applyAlignment="1">
      <alignment horizontal="center" vertical="center" wrapText="1"/>
    </xf>
    <xf numFmtId="165" fontId="4" fillId="0" borderId="11" xfId="0" applyFont="1" applyFill="1" applyBorder="1" applyAlignment="1">
      <alignment horizontal="center" vertical="center" wrapText="1"/>
    </xf>
    <xf numFmtId="165" fontId="4" fillId="0" borderId="7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5" fontId="4" fillId="0" borderId="6" xfId="0" applyFont="1" applyFill="1" applyBorder="1" applyAlignment="1">
      <alignment horizontal="left" vertical="center" wrapText="1"/>
    </xf>
    <xf numFmtId="165" fontId="4" fillId="0" borderId="11" xfId="0" applyFont="1" applyFill="1" applyBorder="1" applyAlignment="1">
      <alignment horizontal="left" vertical="center" wrapText="1"/>
    </xf>
    <xf numFmtId="165" fontId="4" fillId="0" borderId="7" xfId="0" applyFont="1" applyFill="1" applyBorder="1" applyAlignment="1">
      <alignment horizontal="left" vertical="center" wrapText="1"/>
    </xf>
    <xf numFmtId="165" fontId="3" fillId="0" borderId="1" xfId="4" applyFont="1" applyFill="1" applyBorder="1" applyAlignment="1">
      <alignment horizontal="center" vertical="center"/>
    </xf>
    <xf numFmtId="165" fontId="2" fillId="0" borderId="6" xfId="4" applyFont="1" applyFill="1" applyBorder="1" applyAlignment="1">
      <alignment horizontal="left" vertical="center" wrapText="1"/>
    </xf>
    <xf numFmtId="165" fontId="2" fillId="0" borderId="11" xfId="4" applyFont="1" applyFill="1" applyBorder="1" applyAlignment="1">
      <alignment horizontal="left" vertical="center" wrapText="1"/>
    </xf>
    <xf numFmtId="165" fontId="2" fillId="0" borderId="7" xfId="4" applyFont="1" applyFill="1" applyBorder="1" applyAlignment="1">
      <alignment horizontal="left" vertical="center" wrapText="1"/>
    </xf>
    <xf numFmtId="165" fontId="3" fillId="0" borderId="1" xfId="4" applyFont="1" applyFill="1" applyBorder="1" applyAlignment="1">
      <alignment horizontal="center" vertical="center" wrapText="1"/>
    </xf>
    <xf numFmtId="165" fontId="2" fillId="0" borderId="1" xfId="4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65" fontId="3" fillId="0" borderId="6" xfId="4" applyFont="1" applyFill="1" applyBorder="1" applyAlignment="1">
      <alignment horizontal="left" vertical="center" wrapText="1"/>
    </xf>
    <xf numFmtId="165" fontId="3" fillId="0" borderId="11" xfId="4" applyFont="1" applyFill="1" applyBorder="1" applyAlignment="1">
      <alignment horizontal="left" vertical="center" wrapText="1"/>
    </xf>
    <xf numFmtId="165" fontId="3" fillId="0" borderId="7" xfId="4" applyFont="1" applyFill="1" applyBorder="1" applyAlignment="1">
      <alignment horizontal="left" vertical="center" wrapText="1"/>
    </xf>
    <xf numFmtId="165" fontId="2" fillId="0" borderId="1" xfId="4" applyFont="1" applyFill="1" applyBorder="1" applyAlignment="1">
      <alignment horizontal="center" vertical="center"/>
    </xf>
    <xf numFmtId="165" fontId="2" fillId="0" borderId="1" xfId="4" applyFont="1" applyFill="1" applyBorder="1" applyAlignment="1">
      <alignment horizontal="center" vertical="center" wrapText="1"/>
    </xf>
    <xf numFmtId="165" fontId="9" fillId="0" borderId="1" xfId="0" applyFont="1" applyFill="1" applyBorder="1" applyAlignment="1">
      <alignment horizontal="left" vertical="center" wrapText="1"/>
    </xf>
    <xf numFmtId="165" fontId="3" fillId="0" borderId="1" xfId="0" applyFont="1" applyFill="1" applyBorder="1" applyAlignment="1">
      <alignment horizontal="center" vertical="center" wrapText="1"/>
    </xf>
    <xf numFmtId="165" fontId="3" fillId="0" borderId="6" xfId="0" applyFont="1" applyFill="1" applyBorder="1" applyAlignment="1">
      <alignment horizontal="center" vertical="center" wrapText="1"/>
    </xf>
    <xf numFmtId="165" fontId="3" fillId="0" borderId="11" xfId="0" applyFont="1" applyFill="1" applyBorder="1" applyAlignment="1">
      <alignment horizontal="center" vertical="center" wrapText="1"/>
    </xf>
    <xf numFmtId="165" fontId="3" fillId="0" borderId="7" xfId="0" applyFont="1" applyFill="1" applyBorder="1" applyAlignment="1">
      <alignment horizontal="center" vertical="center" wrapText="1"/>
    </xf>
    <xf numFmtId="49" fontId="2" fillId="0" borderId="3" xfId="3" applyNumberFormat="1" applyFont="1" applyFill="1" applyBorder="1" applyAlignment="1">
      <alignment horizontal="center" vertical="center"/>
    </xf>
    <xf numFmtId="49" fontId="2" fillId="0" borderId="4" xfId="3" applyNumberFormat="1" applyFont="1" applyFill="1" applyBorder="1" applyAlignment="1">
      <alignment horizontal="center" vertical="center"/>
    </xf>
    <xf numFmtId="49" fontId="2" fillId="0" borderId="5" xfId="3" applyNumberFormat="1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center" vertical="center" wrapText="1"/>
    </xf>
    <xf numFmtId="165" fontId="3" fillId="0" borderId="1" xfId="4" applyFont="1" applyFill="1" applyBorder="1" applyAlignment="1">
      <alignment horizontal="left" vertical="center" wrapText="1"/>
    </xf>
    <xf numFmtId="165" fontId="2" fillId="0" borderId="0" xfId="3" applyFont="1" applyFill="1" applyAlignment="1">
      <alignment horizontal="right" vertical="center"/>
    </xf>
    <xf numFmtId="165" fontId="2" fillId="0" borderId="2" xfId="3" applyFont="1" applyFill="1" applyBorder="1" applyAlignment="1">
      <alignment horizontal="center" vertical="center"/>
    </xf>
    <xf numFmtId="165" fontId="2" fillId="0" borderId="1" xfId="3" applyFont="1" applyFill="1" applyBorder="1" applyAlignment="1">
      <alignment horizontal="center" vertical="center" wrapText="1"/>
    </xf>
    <xf numFmtId="165" fontId="2" fillId="0" borderId="1" xfId="3" applyFont="1" applyFill="1" applyBorder="1" applyAlignment="1">
      <alignment horizontal="center" vertical="center"/>
    </xf>
  </cellXfs>
  <cellStyles count="6">
    <cellStyle name="Обычный" xfId="0" builtinId="0"/>
    <cellStyle name="Обычный 2" xfId="3"/>
    <cellStyle name="Обычный 3" xfId="2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54;&#1050;&#1059;&#1052;&#1045;&#1053;&#1058;&#1067;_&#1040;&#1076;&#1084;&#1080;&#1085;&#1080;&#1089;&#1090;&#1088;&#1072;&#1094;&#1080;&#1103;\&#1050;&#1054;&#1052;&#1048;&#1058;&#1045;&#1058;%20&#1060;&#1048;&#1053;&#1040;&#1053;&#1057;&#1054;&#1042;\&#1044;&#1083;&#1103;%20&#1041;&#1080;&#1088;&#1102;&#1082;&#1086;&#1074;&#1086;&#1081;\&#1058;&#1072;&#1073;&#1083;&#1080;&#1094;&#1099;%20&#1082;%20&#1087;&#1088;&#1086;&#1075;&#1088;&#1072;&#1084;&#1084;&#1077;%20&#1082;&#1091;&#1083;&#1100;&#1090;&#1091;&#1088;&#1072;%20&#1057;&#1058;&#1040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 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</sheetNames>
    <sheetDataSet>
      <sheetData sheetId="0"/>
      <sheetData sheetId="1">
        <row r="176"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9">
          <cell r="E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zoomScale="80" zoomScaleNormal="70" zoomScalePageLayoutView="80" workbookViewId="0">
      <selection activeCell="K4" sqref="K4"/>
    </sheetView>
  </sheetViews>
  <sheetFormatPr defaultRowHeight="15" x14ac:dyDescent="0.25"/>
  <cols>
    <col min="1" max="1" width="30.85546875" style="26" customWidth="1"/>
    <col min="2" max="2" width="8.7109375" style="26" customWidth="1"/>
    <col min="3" max="3" width="35.42578125" style="26" customWidth="1"/>
    <col min="4" max="4" width="32.5703125" style="44" customWidth="1"/>
    <col min="5" max="8" width="19.5703125" style="44" customWidth="1"/>
    <col min="9" max="9" width="16.140625" style="44" customWidth="1"/>
    <col min="10" max="10" width="23.5703125" style="26" customWidth="1"/>
    <col min="11" max="11" width="23.5703125" style="44" customWidth="1"/>
    <col min="12" max="16384" width="9.140625" style="26"/>
  </cols>
  <sheetData>
    <row r="1" spans="1:11" s="20" customFormat="1" ht="15.75" x14ac:dyDescent="0.25">
      <c r="H1" s="21"/>
      <c r="K1" s="16" t="s">
        <v>142</v>
      </c>
    </row>
    <row r="2" spans="1:11" s="20" customFormat="1" ht="15.75" x14ac:dyDescent="0.25">
      <c r="H2" s="21"/>
      <c r="K2" s="16" t="s">
        <v>84</v>
      </c>
    </row>
    <row r="3" spans="1:11" s="20" customFormat="1" ht="15.75" x14ac:dyDescent="0.25">
      <c r="H3" s="21"/>
      <c r="K3" s="16" t="s">
        <v>85</v>
      </c>
    </row>
    <row r="4" spans="1:11" s="20" customFormat="1" ht="15.75" x14ac:dyDescent="0.25">
      <c r="H4" s="21"/>
      <c r="K4" s="16" t="s">
        <v>148</v>
      </c>
    </row>
    <row r="6" spans="1:11" s="27" customFormat="1" ht="24" customHeight="1" x14ac:dyDescent="0.25">
      <c r="A6" s="1"/>
      <c r="B6" s="1"/>
      <c r="C6" s="1"/>
      <c r="D6" s="1"/>
      <c r="E6" s="2"/>
      <c r="F6" s="1"/>
      <c r="G6" s="1"/>
      <c r="H6" s="1"/>
      <c r="I6" s="51" t="s">
        <v>87</v>
      </c>
      <c r="J6" s="51"/>
      <c r="K6" s="51"/>
    </row>
    <row r="7" spans="1:11" ht="30" customHeight="1" thickBot="1" x14ac:dyDescent="0.3">
      <c r="A7" s="52" t="s">
        <v>88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48" customHeight="1" thickBot="1" x14ac:dyDescent="0.3">
      <c r="A8" s="28" t="s">
        <v>89</v>
      </c>
      <c r="B8" s="53" t="s">
        <v>90</v>
      </c>
      <c r="C8" s="54"/>
      <c r="D8" s="29" t="s">
        <v>91</v>
      </c>
      <c r="E8" s="53" t="s">
        <v>92</v>
      </c>
      <c r="F8" s="55"/>
      <c r="G8" s="55"/>
      <c r="H8" s="55"/>
      <c r="I8" s="55"/>
      <c r="J8" s="55"/>
      <c r="K8" s="56"/>
    </row>
    <row r="9" spans="1:11" ht="36.75" customHeight="1" thickBot="1" x14ac:dyDescent="0.3">
      <c r="A9" s="28" t="s">
        <v>93</v>
      </c>
      <c r="B9" s="48" t="s">
        <v>94</v>
      </c>
      <c r="C9" s="57"/>
      <c r="D9" s="57"/>
      <c r="E9" s="57"/>
      <c r="F9" s="57"/>
      <c r="G9" s="57"/>
      <c r="H9" s="57"/>
      <c r="I9" s="57"/>
      <c r="J9" s="57"/>
      <c r="K9" s="58"/>
    </row>
    <row r="10" spans="1:11" ht="36.75" customHeight="1" thickBot="1" x14ac:dyDescent="0.3">
      <c r="A10" s="28" t="s">
        <v>95</v>
      </c>
      <c r="B10" s="48" t="s">
        <v>20</v>
      </c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36.75" customHeight="1" thickBot="1" x14ac:dyDescent="0.3">
      <c r="A11" s="28" t="s">
        <v>96</v>
      </c>
      <c r="B11" s="59" t="s">
        <v>97</v>
      </c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36.75" customHeight="1" thickBot="1" x14ac:dyDescent="0.3">
      <c r="A12" s="28" t="s">
        <v>98</v>
      </c>
      <c r="B12" s="59" t="s">
        <v>99</v>
      </c>
      <c r="C12" s="60"/>
      <c r="D12" s="60"/>
      <c r="E12" s="60"/>
      <c r="F12" s="60"/>
      <c r="G12" s="60"/>
      <c r="H12" s="60"/>
      <c r="I12" s="60"/>
      <c r="J12" s="60"/>
      <c r="K12" s="61"/>
    </row>
    <row r="13" spans="1:11" ht="45" customHeight="1" thickBot="1" x14ac:dyDescent="0.3">
      <c r="A13" s="28" t="s">
        <v>100</v>
      </c>
      <c r="B13" s="48" t="s">
        <v>101</v>
      </c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213.75" customHeight="1" thickBot="1" x14ac:dyDescent="0.3">
      <c r="A14" s="30" t="s">
        <v>102</v>
      </c>
      <c r="B14" s="48" t="s">
        <v>103</v>
      </c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26.75" customHeight="1" thickBot="1" x14ac:dyDescent="0.3">
      <c r="A15" s="31" t="s">
        <v>104</v>
      </c>
      <c r="B15" s="48" t="s">
        <v>105</v>
      </c>
      <c r="C15" s="49"/>
      <c r="D15" s="49"/>
      <c r="E15" s="49"/>
      <c r="F15" s="49"/>
      <c r="G15" s="49"/>
      <c r="H15" s="49"/>
      <c r="I15" s="49"/>
      <c r="J15" s="49"/>
      <c r="K15" s="50"/>
    </row>
    <row r="16" spans="1:11" ht="30" customHeight="1" x14ac:dyDescent="0.25">
      <c r="A16" s="67" t="s">
        <v>106</v>
      </c>
      <c r="B16" s="70" t="s">
        <v>107</v>
      </c>
      <c r="C16" s="70" t="s">
        <v>108</v>
      </c>
      <c r="D16" s="72" t="s">
        <v>109</v>
      </c>
      <c r="E16" s="74"/>
      <c r="F16" s="74"/>
      <c r="G16" s="74"/>
      <c r="H16" s="74"/>
      <c r="I16" s="74"/>
      <c r="J16" s="74"/>
      <c r="K16" s="75"/>
    </row>
    <row r="17" spans="1:11" ht="69.75" customHeight="1" x14ac:dyDescent="0.25">
      <c r="A17" s="68"/>
      <c r="B17" s="71"/>
      <c r="C17" s="71"/>
      <c r="D17" s="73"/>
      <c r="E17" s="7" t="s">
        <v>110</v>
      </c>
      <c r="F17" s="32" t="s">
        <v>143</v>
      </c>
      <c r="G17" s="32" t="s">
        <v>144</v>
      </c>
      <c r="H17" s="32" t="s">
        <v>145</v>
      </c>
      <c r="I17" s="32" t="s">
        <v>146</v>
      </c>
      <c r="J17" s="33" t="s">
        <v>111</v>
      </c>
      <c r="K17" s="34" t="s">
        <v>112</v>
      </c>
    </row>
    <row r="18" spans="1:11" ht="126" x14ac:dyDescent="0.25">
      <c r="A18" s="68"/>
      <c r="B18" s="35">
        <v>1</v>
      </c>
      <c r="C18" s="36" t="s">
        <v>113</v>
      </c>
      <c r="D18" s="36" t="s">
        <v>114</v>
      </c>
      <c r="E18" s="37">
        <v>103</v>
      </c>
      <c r="F18" s="38">
        <v>125</v>
      </c>
      <c r="G18" s="38">
        <v>145</v>
      </c>
      <c r="H18" s="38">
        <v>185</v>
      </c>
      <c r="I18" s="38">
        <v>204</v>
      </c>
      <c r="J18" s="39">
        <v>306</v>
      </c>
      <c r="K18" s="76" t="s">
        <v>20</v>
      </c>
    </row>
    <row r="19" spans="1:11" ht="31.5" x14ac:dyDescent="0.25">
      <c r="A19" s="68"/>
      <c r="B19" s="35" t="s">
        <v>115</v>
      </c>
      <c r="C19" s="36" t="s">
        <v>116</v>
      </c>
      <c r="D19" s="79" t="s">
        <v>117</v>
      </c>
      <c r="E19" s="37">
        <v>2695</v>
      </c>
      <c r="F19" s="38">
        <v>2795</v>
      </c>
      <c r="G19" s="38">
        <v>2934</v>
      </c>
      <c r="H19" s="38">
        <v>3081</v>
      </c>
      <c r="I19" s="38">
        <v>3174</v>
      </c>
      <c r="J19" s="39">
        <v>3572</v>
      </c>
      <c r="K19" s="77"/>
    </row>
    <row r="20" spans="1:11" ht="63" x14ac:dyDescent="0.25">
      <c r="A20" s="68"/>
      <c r="B20" s="35" t="s">
        <v>118</v>
      </c>
      <c r="C20" s="36" t="s">
        <v>119</v>
      </c>
      <c r="D20" s="80"/>
      <c r="E20" s="37">
        <v>63</v>
      </c>
      <c r="F20" s="38">
        <v>100</v>
      </c>
      <c r="G20" s="38">
        <v>100</v>
      </c>
      <c r="H20" s="38">
        <v>100</v>
      </c>
      <c r="I20" s="38">
        <v>100</v>
      </c>
      <c r="J20" s="38">
        <v>100</v>
      </c>
      <c r="K20" s="77"/>
    </row>
    <row r="21" spans="1:11" ht="78.75" x14ac:dyDescent="0.25">
      <c r="A21" s="68"/>
      <c r="B21" s="35" t="s">
        <v>120</v>
      </c>
      <c r="C21" s="36" t="s">
        <v>121</v>
      </c>
      <c r="D21" s="36" t="s">
        <v>122</v>
      </c>
      <c r="E21" s="37">
        <v>0</v>
      </c>
      <c r="F21" s="38">
        <v>100</v>
      </c>
      <c r="G21" s="38">
        <v>0</v>
      </c>
      <c r="H21" s="38">
        <v>0</v>
      </c>
      <c r="I21" s="38">
        <v>0</v>
      </c>
      <c r="J21" s="39">
        <v>100</v>
      </c>
      <c r="K21" s="77"/>
    </row>
    <row r="22" spans="1:11" ht="95.25" customHeight="1" x14ac:dyDescent="0.25">
      <c r="A22" s="68"/>
      <c r="B22" s="35" t="s">
        <v>123</v>
      </c>
      <c r="C22" s="36" t="s">
        <v>124</v>
      </c>
      <c r="D22" s="36" t="s">
        <v>125</v>
      </c>
      <c r="E22" s="37">
        <v>1700</v>
      </c>
      <c r="F22" s="38">
        <v>1950</v>
      </c>
      <c r="G22" s="38">
        <v>2000</v>
      </c>
      <c r="H22" s="38">
        <v>2050</v>
      </c>
      <c r="I22" s="38">
        <v>2100</v>
      </c>
      <c r="J22" s="39">
        <v>2100</v>
      </c>
      <c r="K22" s="77"/>
    </row>
    <row r="23" spans="1:11" ht="47.25" x14ac:dyDescent="0.25">
      <c r="A23" s="68"/>
      <c r="B23" s="35" t="s">
        <v>126</v>
      </c>
      <c r="C23" s="36" t="s">
        <v>127</v>
      </c>
      <c r="D23" s="81" t="s">
        <v>128</v>
      </c>
      <c r="E23" s="37">
        <v>4</v>
      </c>
      <c r="F23" s="38">
        <v>5</v>
      </c>
      <c r="G23" s="38">
        <v>5</v>
      </c>
      <c r="H23" s="38">
        <v>5</v>
      </c>
      <c r="I23" s="38">
        <v>5</v>
      </c>
      <c r="J23" s="39">
        <v>5</v>
      </c>
      <c r="K23" s="77"/>
    </row>
    <row r="24" spans="1:11" ht="47.25" x14ac:dyDescent="0.25">
      <c r="A24" s="68"/>
      <c r="B24" s="35" t="s">
        <v>129</v>
      </c>
      <c r="C24" s="36" t="s">
        <v>130</v>
      </c>
      <c r="D24" s="82"/>
      <c r="E24" s="37">
        <v>4</v>
      </c>
      <c r="F24" s="38">
        <v>5</v>
      </c>
      <c r="G24" s="38">
        <v>5</v>
      </c>
      <c r="H24" s="38">
        <v>5</v>
      </c>
      <c r="I24" s="38">
        <v>5</v>
      </c>
      <c r="J24" s="39">
        <v>5</v>
      </c>
      <c r="K24" s="77"/>
    </row>
    <row r="25" spans="1:11" ht="48" thickBot="1" x14ac:dyDescent="0.3">
      <c r="A25" s="69"/>
      <c r="B25" s="35" t="s">
        <v>131</v>
      </c>
      <c r="C25" s="36" t="s">
        <v>132</v>
      </c>
      <c r="D25" s="83"/>
      <c r="E25" s="37">
        <v>2</v>
      </c>
      <c r="F25" s="38">
        <v>6</v>
      </c>
      <c r="G25" s="38">
        <v>6</v>
      </c>
      <c r="H25" s="38">
        <v>6</v>
      </c>
      <c r="I25" s="38">
        <v>6</v>
      </c>
      <c r="J25" s="39">
        <v>6</v>
      </c>
      <c r="K25" s="78"/>
    </row>
    <row r="26" spans="1:11" ht="24" customHeight="1" x14ac:dyDescent="0.25">
      <c r="A26" s="67" t="s">
        <v>133</v>
      </c>
      <c r="B26" s="99" t="s">
        <v>0</v>
      </c>
      <c r="C26" s="100"/>
      <c r="D26" s="103" t="s">
        <v>134</v>
      </c>
      <c r="E26" s="74"/>
      <c r="F26" s="74"/>
      <c r="G26" s="74"/>
      <c r="H26" s="74"/>
      <c r="I26" s="74"/>
      <c r="J26" s="74"/>
      <c r="K26" s="75"/>
    </row>
    <row r="27" spans="1:11" ht="24.75" customHeight="1" x14ac:dyDescent="0.25">
      <c r="A27" s="68"/>
      <c r="B27" s="101"/>
      <c r="C27" s="102"/>
      <c r="D27" s="40" t="s">
        <v>135</v>
      </c>
      <c r="E27" s="32" t="s">
        <v>143</v>
      </c>
      <c r="F27" s="32" t="s">
        <v>144</v>
      </c>
      <c r="G27" s="32" t="s">
        <v>145</v>
      </c>
      <c r="H27" s="32" t="s">
        <v>146</v>
      </c>
      <c r="I27" s="104" t="s">
        <v>147</v>
      </c>
      <c r="J27" s="105"/>
      <c r="K27" s="106"/>
    </row>
    <row r="28" spans="1:11" ht="24" customHeight="1" x14ac:dyDescent="0.25">
      <c r="A28" s="68"/>
      <c r="B28" s="62" t="s">
        <v>1</v>
      </c>
      <c r="C28" s="63"/>
      <c r="D28" s="41">
        <f t="shared" ref="D28:I28" si="0">D29+D30+D31+D32</f>
        <v>1490293534.7099998</v>
      </c>
      <c r="E28" s="41">
        <f t="shared" si="0"/>
        <v>138237287.50999999</v>
      </c>
      <c r="F28" s="41">
        <f t="shared" si="0"/>
        <v>122909750.36</v>
      </c>
      <c r="G28" s="41">
        <f t="shared" si="0"/>
        <v>118628664.29000001</v>
      </c>
      <c r="H28" s="41">
        <f t="shared" si="0"/>
        <v>120319331.94</v>
      </c>
      <c r="I28" s="64">
        <f t="shared" si="0"/>
        <v>481277327.75999999</v>
      </c>
      <c r="J28" s="65"/>
      <c r="K28" s="66"/>
    </row>
    <row r="29" spans="1:11" ht="24" customHeight="1" x14ac:dyDescent="0.25">
      <c r="A29" s="68"/>
      <c r="B29" s="62" t="s">
        <v>2</v>
      </c>
      <c r="C29" s="63"/>
      <c r="D29" s="41">
        <v>5059500</v>
      </c>
      <c r="E29" s="41">
        <v>0</v>
      </c>
      <c r="F29" s="41">
        <v>0</v>
      </c>
      <c r="G29" s="41">
        <v>0</v>
      </c>
      <c r="H29" s="41">
        <f>'[1]Таблица 2'!L176</f>
        <v>0</v>
      </c>
      <c r="I29" s="64">
        <f>'[1]Таблица 2'!M176+'[1]Таблица 2'!N176+'[1]Таблица 2'!O176+'[1]Таблица 2'!P176+'[1]Таблица 2'!Q176</f>
        <v>0</v>
      </c>
      <c r="J29" s="65"/>
      <c r="K29" s="66"/>
    </row>
    <row r="30" spans="1:11" ht="24" customHeight="1" x14ac:dyDescent="0.25">
      <c r="A30" s="68"/>
      <c r="B30" s="62" t="s">
        <v>3</v>
      </c>
      <c r="C30" s="63"/>
      <c r="D30" s="41">
        <v>13063775.609999999</v>
      </c>
      <c r="E30" s="41">
        <v>2759400</v>
      </c>
      <c r="F30" s="41">
        <v>359800</v>
      </c>
      <c r="G30" s="41">
        <v>359500</v>
      </c>
      <c r="H30" s="41">
        <f>'[1]Таблица 2'!L177</f>
        <v>0</v>
      </c>
      <c r="I30" s="64">
        <f>'[1]Таблица 2'!M177+'[1]Таблица 2'!N177+'[1]Таблица 2'!O177+'[1]Таблица 2'!P177+'[1]Таблица 2'!Q177</f>
        <v>0</v>
      </c>
      <c r="J30" s="65"/>
      <c r="K30" s="66"/>
    </row>
    <row r="31" spans="1:11" ht="24" customHeight="1" x14ac:dyDescent="0.25">
      <c r="A31" s="68"/>
      <c r="B31" s="62" t="s">
        <v>4</v>
      </c>
      <c r="C31" s="63"/>
      <c r="D31" s="41">
        <v>1472170259.0999999</v>
      </c>
      <c r="E31" s="41">
        <v>135477887.50999999</v>
      </c>
      <c r="F31" s="41">
        <v>122549950.36</v>
      </c>
      <c r="G31" s="41">
        <v>118269164.29000001</v>
      </c>
      <c r="H31" s="41">
        <v>120319331.94</v>
      </c>
      <c r="I31" s="64">
        <v>481277327.75999999</v>
      </c>
      <c r="J31" s="65"/>
      <c r="K31" s="66"/>
    </row>
    <row r="32" spans="1:11" ht="24" customHeight="1" thickBot="1" x14ac:dyDescent="0.3">
      <c r="A32" s="69"/>
      <c r="B32" s="84" t="s">
        <v>5</v>
      </c>
      <c r="C32" s="85"/>
      <c r="D32" s="41">
        <f>'[1]Таблица 2'!E179</f>
        <v>0</v>
      </c>
      <c r="E32" s="41">
        <f>'[1]Таблица 2'!I179</f>
        <v>0</v>
      </c>
      <c r="F32" s="41">
        <f>'[1]Таблица 2'!J179</f>
        <v>0</v>
      </c>
      <c r="G32" s="41">
        <f>'[1]Таблица 2'!K179</f>
        <v>0</v>
      </c>
      <c r="H32" s="41">
        <f>'[1]Таблица 2'!L179</f>
        <v>0</v>
      </c>
      <c r="I32" s="64">
        <f>'[1]Таблица 2'!M179+'[1]Таблица 2'!N179+'[1]Таблица 2'!O179+'[1]Таблица 2'!P179+'[1]Таблица 2'!Q179</f>
        <v>0</v>
      </c>
      <c r="J32" s="65"/>
      <c r="K32" s="66"/>
    </row>
    <row r="33" spans="1:11" ht="15" customHeight="1" x14ac:dyDescent="0.25">
      <c r="A33" s="67" t="s">
        <v>137</v>
      </c>
      <c r="B33" s="86" t="s">
        <v>0</v>
      </c>
      <c r="C33" s="87"/>
      <c r="D33" s="90" t="s">
        <v>134</v>
      </c>
      <c r="E33" s="91"/>
      <c r="F33" s="91"/>
      <c r="G33" s="91"/>
      <c r="H33" s="91"/>
      <c r="I33" s="91"/>
      <c r="J33" s="91"/>
      <c r="K33" s="92"/>
    </row>
    <row r="34" spans="1:11" ht="26.25" customHeight="1" x14ac:dyDescent="0.25">
      <c r="A34" s="68"/>
      <c r="B34" s="88"/>
      <c r="C34" s="89"/>
      <c r="D34" s="40" t="s">
        <v>135</v>
      </c>
      <c r="E34" s="32" t="s">
        <v>143</v>
      </c>
      <c r="F34" s="32" t="s">
        <v>144</v>
      </c>
      <c r="G34" s="32" t="s">
        <v>145</v>
      </c>
      <c r="H34" s="32" t="s">
        <v>146</v>
      </c>
      <c r="I34" s="93" t="s">
        <v>147</v>
      </c>
      <c r="J34" s="94"/>
      <c r="K34" s="95"/>
    </row>
    <row r="35" spans="1:11" ht="30.75" customHeight="1" x14ac:dyDescent="0.25">
      <c r="A35" s="68"/>
      <c r="B35" s="96" t="s">
        <v>138</v>
      </c>
      <c r="C35" s="97"/>
      <c r="D35" s="97"/>
      <c r="E35" s="97"/>
      <c r="F35" s="97"/>
      <c r="G35" s="97"/>
      <c r="H35" s="97"/>
      <c r="I35" s="97"/>
      <c r="J35" s="97"/>
      <c r="K35" s="98"/>
    </row>
    <row r="36" spans="1:11" ht="24" customHeight="1" x14ac:dyDescent="0.25">
      <c r="A36" s="68"/>
      <c r="B36" s="62" t="s">
        <v>1</v>
      </c>
      <c r="C36" s="63"/>
      <c r="D36" s="41">
        <f>E36+F36+G36+H36+I36</f>
        <v>3667069.01</v>
      </c>
      <c r="E36" s="41">
        <f>E37+E38+E39+E40</f>
        <v>2906392.01</v>
      </c>
      <c r="F36" s="41">
        <f t="shared" ref="F36:H36" si="1">F37+F38+F39+F40</f>
        <v>380496</v>
      </c>
      <c r="G36" s="41">
        <f t="shared" si="1"/>
        <v>380181</v>
      </c>
      <c r="H36" s="41">
        <f t="shared" si="1"/>
        <v>0</v>
      </c>
      <c r="I36" s="107">
        <v>0</v>
      </c>
      <c r="J36" s="108"/>
      <c r="K36" s="109"/>
    </row>
    <row r="37" spans="1:11" ht="24" customHeight="1" x14ac:dyDescent="0.25">
      <c r="A37" s="68"/>
      <c r="B37" s="62" t="s">
        <v>2</v>
      </c>
      <c r="C37" s="63"/>
      <c r="D37" s="41">
        <f t="shared" ref="D37:D40" si="2">E37+F37+G37+H37+I37</f>
        <v>0</v>
      </c>
      <c r="E37" s="41">
        <f>E43+E49</f>
        <v>0</v>
      </c>
      <c r="F37" s="41">
        <f>F43+F49</f>
        <v>0</v>
      </c>
      <c r="G37" s="41">
        <f>G43+G49</f>
        <v>0</v>
      </c>
      <c r="H37" s="41">
        <f t="shared" ref="H37" si="3">H43+H49</f>
        <v>0</v>
      </c>
      <c r="I37" s="107">
        <f>I43+I49</f>
        <v>0</v>
      </c>
      <c r="J37" s="108"/>
      <c r="K37" s="109"/>
    </row>
    <row r="38" spans="1:11" ht="24" customHeight="1" x14ac:dyDescent="0.25">
      <c r="A38" s="68"/>
      <c r="B38" s="62" t="s">
        <v>3</v>
      </c>
      <c r="C38" s="63"/>
      <c r="D38" s="41">
        <f t="shared" si="2"/>
        <v>3478700</v>
      </c>
      <c r="E38" s="41">
        <f t="shared" ref="E38:I40" si="4">E44+E50</f>
        <v>2759400</v>
      </c>
      <c r="F38" s="41">
        <f t="shared" si="4"/>
        <v>359800</v>
      </c>
      <c r="G38" s="41">
        <f t="shared" si="4"/>
        <v>359500</v>
      </c>
      <c r="H38" s="41">
        <f t="shared" si="4"/>
        <v>0</v>
      </c>
      <c r="I38" s="107">
        <f t="shared" si="4"/>
        <v>0</v>
      </c>
      <c r="J38" s="108"/>
      <c r="K38" s="109"/>
    </row>
    <row r="39" spans="1:11" ht="24" customHeight="1" x14ac:dyDescent="0.25">
      <c r="A39" s="68"/>
      <c r="B39" s="62" t="s">
        <v>4</v>
      </c>
      <c r="C39" s="63"/>
      <c r="D39" s="41">
        <f t="shared" si="2"/>
        <v>188369.01</v>
      </c>
      <c r="E39" s="41">
        <f t="shared" si="4"/>
        <v>146992.01</v>
      </c>
      <c r="F39" s="41">
        <f t="shared" si="4"/>
        <v>20696</v>
      </c>
      <c r="G39" s="41">
        <f t="shared" si="4"/>
        <v>20681</v>
      </c>
      <c r="H39" s="41">
        <f t="shared" si="4"/>
        <v>0</v>
      </c>
      <c r="I39" s="107">
        <f t="shared" si="4"/>
        <v>0</v>
      </c>
      <c r="J39" s="108"/>
      <c r="K39" s="109"/>
    </row>
    <row r="40" spans="1:11" ht="24" customHeight="1" x14ac:dyDescent="0.25">
      <c r="A40" s="68"/>
      <c r="B40" s="110" t="s">
        <v>5</v>
      </c>
      <c r="C40" s="110"/>
      <c r="D40" s="41">
        <f t="shared" si="2"/>
        <v>0</v>
      </c>
      <c r="E40" s="41">
        <f t="shared" si="4"/>
        <v>0</v>
      </c>
      <c r="F40" s="41">
        <f t="shared" si="4"/>
        <v>0</v>
      </c>
      <c r="G40" s="41">
        <f t="shared" si="4"/>
        <v>0</v>
      </c>
      <c r="H40" s="41">
        <f t="shared" si="4"/>
        <v>0</v>
      </c>
      <c r="I40" s="107">
        <f t="shared" si="4"/>
        <v>0</v>
      </c>
      <c r="J40" s="108"/>
      <c r="K40" s="109"/>
    </row>
    <row r="41" spans="1:11" ht="32.25" customHeight="1" x14ac:dyDescent="0.25">
      <c r="A41" s="68"/>
      <c r="B41" s="96" t="s">
        <v>139</v>
      </c>
      <c r="C41" s="97"/>
      <c r="D41" s="97"/>
      <c r="E41" s="97"/>
      <c r="F41" s="97"/>
      <c r="G41" s="97"/>
      <c r="H41" s="97"/>
      <c r="I41" s="97"/>
      <c r="J41" s="97"/>
      <c r="K41" s="98"/>
    </row>
    <row r="42" spans="1:11" ht="24" customHeight="1" x14ac:dyDescent="0.25">
      <c r="A42" s="68"/>
      <c r="B42" s="62" t="s">
        <v>1</v>
      </c>
      <c r="C42" s="63"/>
      <c r="D42" s="41">
        <f>E42+F42+G42+H42+I42</f>
        <v>3667069.01</v>
      </c>
      <c r="E42" s="41">
        <f>E43+E44+E45+E46</f>
        <v>2906392.01</v>
      </c>
      <c r="F42" s="41">
        <f t="shared" ref="F42:H42" si="5">F43+F44+F45+F46</f>
        <v>380496</v>
      </c>
      <c r="G42" s="41">
        <f t="shared" si="5"/>
        <v>380181</v>
      </c>
      <c r="H42" s="41">
        <f t="shared" si="5"/>
        <v>0</v>
      </c>
      <c r="I42" s="107">
        <v>0</v>
      </c>
      <c r="J42" s="108"/>
      <c r="K42" s="109"/>
    </row>
    <row r="43" spans="1:11" ht="24" customHeight="1" x14ac:dyDescent="0.25">
      <c r="A43" s="68"/>
      <c r="B43" s="62" t="s">
        <v>2</v>
      </c>
      <c r="C43" s="63"/>
      <c r="D43" s="41">
        <f t="shared" ref="D43:D46" si="6">E43+F43+G43+H43+I43</f>
        <v>0</v>
      </c>
      <c r="E43" s="41">
        <v>0</v>
      </c>
      <c r="F43" s="41">
        <v>0</v>
      </c>
      <c r="G43" s="41">
        <v>0</v>
      </c>
      <c r="H43" s="41">
        <v>0</v>
      </c>
      <c r="I43" s="107">
        <v>0</v>
      </c>
      <c r="J43" s="108"/>
      <c r="K43" s="109"/>
    </row>
    <row r="44" spans="1:11" ht="24" customHeight="1" x14ac:dyDescent="0.25">
      <c r="A44" s="68"/>
      <c r="B44" s="62" t="s">
        <v>3</v>
      </c>
      <c r="C44" s="63"/>
      <c r="D44" s="41">
        <f t="shared" si="6"/>
        <v>3478700</v>
      </c>
      <c r="E44" s="41">
        <v>2759400</v>
      </c>
      <c r="F44" s="41">
        <v>359800</v>
      </c>
      <c r="G44" s="41">
        <v>359500</v>
      </c>
      <c r="H44" s="41">
        <v>0</v>
      </c>
      <c r="I44" s="107">
        <v>0</v>
      </c>
      <c r="J44" s="108"/>
      <c r="K44" s="109"/>
    </row>
    <row r="45" spans="1:11" ht="24" customHeight="1" x14ac:dyDescent="0.25">
      <c r="A45" s="68"/>
      <c r="B45" s="111" t="s">
        <v>4</v>
      </c>
      <c r="C45" s="111"/>
      <c r="D45" s="41">
        <f t="shared" si="6"/>
        <v>188369.01</v>
      </c>
      <c r="E45" s="41">
        <v>146992.01</v>
      </c>
      <c r="F45" s="41">
        <v>20696</v>
      </c>
      <c r="G45" s="41">
        <v>20681</v>
      </c>
      <c r="H45" s="41">
        <v>0</v>
      </c>
      <c r="I45" s="107">
        <v>0</v>
      </c>
      <c r="J45" s="108"/>
      <c r="K45" s="109"/>
    </row>
    <row r="46" spans="1:11" ht="24" customHeight="1" thickBot="1" x14ac:dyDescent="0.3">
      <c r="A46" s="69"/>
      <c r="B46" s="112" t="s">
        <v>5</v>
      </c>
      <c r="C46" s="112"/>
      <c r="D46" s="42">
        <f t="shared" si="6"/>
        <v>0</v>
      </c>
      <c r="E46" s="42">
        <v>0</v>
      </c>
      <c r="F46" s="42">
        <v>0</v>
      </c>
      <c r="G46" s="42">
        <v>0</v>
      </c>
      <c r="H46" s="42">
        <v>0</v>
      </c>
      <c r="I46" s="113">
        <v>0</v>
      </c>
      <c r="J46" s="114"/>
      <c r="K46" s="115"/>
    </row>
    <row r="47" spans="1:11" ht="32.25" customHeight="1" x14ac:dyDescent="0.25">
      <c r="A47" s="127"/>
      <c r="B47" s="88" t="s">
        <v>140</v>
      </c>
      <c r="C47" s="129"/>
      <c r="D47" s="129"/>
      <c r="E47" s="129"/>
      <c r="F47" s="129"/>
      <c r="G47" s="129"/>
      <c r="H47" s="129"/>
      <c r="I47" s="129"/>
      <c r="J47" s="129"/>
      <c r="K47" s="130"/>
    </row>
    <row r="48" spans="1:11" ht="24" customHeight="1" x14ac:dyDescent="0.25">
      <c r="A48" s="127"/>
      <c r="B48" s="62" t="s">
        <v>1</v>
      </c>
      <c r="C48" s="63"/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107">
        <v>0</v>
      </c>
      <c r="J48" s="108"/>
      <c r="K48" s="109"/>
    </row>
    <row r="49" spans="1:11" ht="24" customHeight="1" x14ac:dyDescent="0.25">
      <c r="A49" s="127"/>
      <c r="B49" s="62" t="s">
        <v>2</v>
      </c>
      <c r="C49" s="63"/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107">
        <v>0</v>
      </c>
      <c r="J49" s="108"/>
      <c r="K49" s="109"/>
    </row>
    <row r="50" spans="1:11" ht="24" customHeight="1" x14ac:dyDescent="0.25">
      <c r="A50" s="127"/>
      <c r="B50" s="62" t="s">
        <v>3</v>
      </c>
      <c r="C50" s="63"/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107">
        <v>0</v>
      </c>
      <c r="J50" s="108"/>
      <c r="K50" s="109"/>
    </row>
    <row r="51" spans="1:11" ht="24" customHeight="1" x14ac:dyDescent="0.25">
      <c r="A51" s="127"/>
      <c r="B51" s="111" t="s">
        <v>4</v>
      </c>
      <c r="C51" s="111"/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107">
        <v>0</v>
      </c>
      <c r="J51" s="108"/>
      <c r="K51" s="109"/>
    </row>
    <row r="52" spans="1:11" ht="24" customHeight="1" thickBot="1" x14ac:dyDescent="0.3">
      <c r="A52" s="128"/>
      <c r="B52" s="112" t="s">
        <v>5</v>
      </c>
      <c r="C52" s="112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107">
        <v>0</v>
      </c>
      <c r="J52" s="108"/>
      <c r="K52" s="109"/>
    </row>
    <row r="53" spans="1:11" ht="32.25" customHeight="1" x14ac:dyDescent="0.25">
      <c r="A53" s="116" t="s">
        <v>141</v>
      </c>
      <c r="B53" s="117"/>
      <c r="C53" s="100"/>
      <c r="D53" s="103" t="s">
        <v>134</v>
      </c>
      <c r="E53" s="74"/>
      <c r="F53" s="74"/>
      <c r="G53" s="74"/>
      <c r="H53" s="74"/>
      <c r="I53" s="74"/>
      <c r="J53" s="74"/>
      <c r="K53" s="75"/>
    </row>
    <row r="54" spans="1:11" ht="26.25" customHeight="1" x14ac:dyDescent="0.25">
      <c r="A54" s="118"/>
      <c r="B54" s="119"/>
      <c r="C54" s="120"/>
      <c r="D54" s="40" t="s">
        <v>135</v>
      </c>
      <c r="E54" s="32">
        <v>2022</v>
      </c>
      <c r="F54" s="32">
        <v>2023</v>
      </c>
      <c r="G54" s="32">
        <v>2024</v>
      </c>
      <c r="H54" s="32">
        <v>2025</v>
      </c>
      <c r="I54" s="93" t="s">
        <v>136</v>
      </c>
      <c r="J54" s="94"/>
      <c r="K54" s="95"/>
    </row>
    <row r="55" spans="1:11" ht="24" customHeight="1" thickBot="1" x14ac:dyDescent="0.3">
      <c r="A55" s="121"/>
      <c r="B55" s="122"/>
      <c r="C55" s="123"/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124">
        <v>0</v>
      </c>
      <c r="J55" s="125"/>
      <c r="K55" s="126"/>
    </row>
  </sheetData>
  <mergeCells count="75">
    <mergeCell ref="B52:C52"/>
    <mergeCell ref="I52:K52"/>
    <mergeCell ref="A53:C55"/>
    <mergeCell ref="D53:K53"/>
    <mergeCell ref="I54:K54"/>
    <mergeCell ref="I55:K55"/>
    <mergeCell ref="A47:A52"/>
    <mergeCell ref="B47:K47"/>
    <mergeCell ref="B48:C48"/>
    <mergeCell ref="I48:K48"/>
    <mergeCell ref="B49:C49"/>
    <mergeCell ref="I49:K49"/>
    <mergeCell ref="B50:C50"/>
    <mergeCell ref="I50:K50"/>
    <mergeCell ref="B51:C51"/>
    <mergeCell ref="I51:K51"/>
    <mergeCell ref="B44:C44"/>
    <mergeCell ref="I44:K44"/>
    <mergeCell ref="B45:C45"/>
    <mergeCell ref="I45:K45"/>
    <mergeCell ref="B46:C46"/>
    <mergeCell ref="I46:K46"/>
    <mergeCell ref="B43:C43"/>
    <mergeCell ref="I43:K43"/>
    <mergeCell ref="I36:K36"/>
    <mergeCell ref="B37:C37"/>
    <mergeCell ref="I37:K37"/>
    <mergeCell ref="B38:C38"/>
    <mergeCell ref="I38:K38"/>
    <mergeCell ref="B39:C39"/>
    <mergeCell ref="I39:K39"/>
    <mergeCell ref="B40:C40"/>
    <mergeCell ref="I40:K40"/>
    <mergeCell ref="B41:K41"/>
    <mergeCell ref="B42:C42"/>
    <mergeCell ref="I42:K42"/>
    <mergeCell ref="B31:C31"/>
    <mergeCell ref="I31:K31"/>
    <mergeCell ref="B32:C32"/>
    <mergeCell ref="I32:K32"/>
    <mergeCell ref="A33:A46"/>
    <mergeCell ref="B33:C34"/>
    <mergeCell ref="D33:K33"/>
    <mergeCell ref="I34:K34"/>
    <mergeCell ref="B35:K35"/>
    <mergeCell ref="B36:C36"/>
    <mergeCell ref="A26:A32"/>
    <mergeCell ref="B26:C27"/>
    <mergeCell ref="D26:K26"/>
    <mergeCell ref="I27:K27"/>
    <mergeCell ref="B28:C28"/>
    <mergeCell ref="I28:K28"/>
    <mergeCell ref="B29:C29"/>
    <mergeCell ref="I29:K29"/>
    <mergeCell ref="B30:C30"/>
    <mergeCell ref="I30:K30"/>
    <mergeCell ref="A16:A25"/>
    <mergeCell ref="B16:B17"/>
    <mergeCell ref="C16:C17"/>
    <mergeCell ref="D16:D17"/>
    <mergeCell ref="E16:K16"/>
    <mergeCell ref="K18:K25"/>
    <mergeCell ref="D19:D20"/>
    <mergeCell ref="D23:D25"/>
    <mergeCell ref="B15:K15"/>
    <mergeCell ref="I6:K6"/>
    <mergeCell ref="A7:K7"/>
    <mergeCell ref="B8:C8"/>
    <mergeCell ref="E8:K8"/>
    <mergeCell ref="B9:K9"/>
    <mergeCell ref="B10:K10"/>
    <mergeCell ref="B11:K11"/>
    <mergeCell ref="B12:K12"/>
    <mergeCell ref="B13:K13"/>
    <mergeCell ref="B14:K14"/>
  </mergeCells>
  <pageMargins left="0.78740157480314965" right="0.78740157480314965" top="1.1811023622047245" bottom="0.39370078740157483" header="0.31496062992125984" footer="0.31496062992125984"/>
  <pageSetup paperSize="9" scale="51" firstPageNumber="2" fitToHeight="4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7"/>
  <sheetViews>
    <sheetView tabSelected="1" view="pageLayout" topLeftCell="D1" zoomScaleNormal="80" workbookViewId="0">
      <selection activeCell="Q4" sqref="Q4"/>
    </sheetView>
  </sheetViews>
  <sheetFormatPr defaultRowHeight="15.75" x14ac:dyDescent="0.25"/>
  <cols>
    <col min="1" max="1" width="14.42578125" style="20" customWidth="1"/>
    <col min="2" max="2" width="46.42578125" style="20" customWidth="1"/>
    <col min="3" max="3" width="25.140625" style="20" customWidth="1"/>
    <col min="4" max="4" width="23.28515625" style="20" customWidth="1"/>
    <col min="5" max="5" width="18.140625" style="20" customWidth="1"/>
    <col min="6" max="7" width="16.28515625" style="20" customWidth="1"/>
    <col min="8" max="8" width="16.28515625" style="21" customWidth="1"/>
    <col min="9" max="17" width="16.28515625" style="20" customWidth="1"/>
    <col min="18" max="18" width="9.140625" style="20" customWidth="1"/>
    <col min="19" max="16384" width="9.140625" style="20"/>
  </cols>
  <sheetData>
    <row r="1" spans="1:17" x14ac:dyDescent="0.25">
      <c r="Q1" s="45" t="s">
        <v>86</v>
      </c>
    </row>
    <row r="2" spans="1:17" x14ac:dyDescent="0.25">
      <c r="Q2" s="45" t="s">
        <v>84</v>
      </c>
    </row>
    <row r="3" spans="1:17" x14ac:dyDescent="0.25">
      <c r="Q3" s="45" t="s">
        <v>85</v>
      </c>
    </row>
    <row r="4" spans="1:17" x14ac:dyDescent="0.25">
      <c r="Q4" s="45" t="s">
        <v>148</v>
      </c>
    </row>
    <row r="6" spans="1:17" s="1" customFormat="1" x14ac:dyDescent="0.25">
      <c r="H6" s="2"/>
      <c r="M6" s="3"/>
      <c r="N6" s="45"/>
      <c r="O6" s="45"/>
      <c r="P6" s="175" t="s">
        <v>13</v>
      </c>
      <c r="Q6" s="175"/>
    </row>
    <row r="7" spans="1:17" s="1" customFormat="1" x14ac:dyDescent="0.25">
      <c r="A7" s="176" t="s">
        <v>14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1:17" s="1" customFormat="1" x14ac:dyDescent="0.25">
      <c r="A8" s="177" t="s">
        <v>21</v>
      </c>
      <c r="B8" s="177" t="s">
        <v>22</v>
      </c>
      <c r="C8" s="177" t="s">
        <v>8</v>
      </c>
      <c r="D8" s="177" t="s">
        <v>0</v>
      </c>
      <c r="E8" s="177" t="s">
        <v>15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s="1" customFormat="1" x14ac:dyDescent="0.25">
      <c r="A9" s="177"/>
      <c r="B9" s="177"/>
      <c r="C9" s="177"/>
      <c r="D9" s="177"/>
      <c r="E9" s="178" t="s">
        <v>1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s="1" customFormat="1" x14ac:dyDescent="0.25">
      <c r="A10" s="177"/>
      <c r="B10" s="177"/>
      <c r="C10" s="177"/>
      <c r="D10" s="177"/>
      <c r="E10" s="178"/>
      <c r="F10" s="8">
        <v>2019</v>
      </c>
      <c r="G10" s="8">
        <v>2020</v>
      </c>
      <c r="H10" s="8">
        <v>2021</v>
      </c>
      <c r="I10" s="8">
        <v>2022</v>
      </c>
      <c r="J10" s="8">
        <v>2023</v>
      </c>
      <c r="K10" s="8">
        <v>2024</v>
      </c>
      <c r="L10" s="8">
        <v>2025</v>
      </c>
      <c r="M10" s="8">
        <v>2026</v>
      </c>
      <c r="N10" s="8">
        <v>2027</v>
      </c>
      <c r="O10" s="8">
        <v>2028</v>
      </c>
      <c r="P10" s="8">
        <v>2029</v>
      </c>
      <c r="Q10" s="8">
        <v>2030</v>
      </c>
    </row>
    <row r="11" spans="1:17" s="1" customForma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4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  <c r="Q11" s="8">
        <v>17</v>
      </c>
    </row>
    <row r="12" spans="1:17" s="1" customFormat="1" x14ac:dyDescent="0.25">
      <c r="A12" s="170" t="s">
        <v>27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2"/>
    </row>
    <row r="13" spans="1:17" s="11" customFormat="1" x14ac:dyDescent="0.25">
      <c r="A13" s="173" t="s">
        <v>9</v>
      </c>
      <c r="B13" s="160" t="s">
        <v>28</v>
      </c>
      <c r="C13" s="155" t="s">
        <v>20</v>
      </c>
      <c r="D13" s="9" t="s">
        <v>7</v>
      </c>
      <c r="E13" s="10">
        <f>F13+G13+H13+I13+J13+K13+L13+Q13+M13+N13+O13+P13</f>
        <v>11811700</v>
      </c>
      <c r="F13" s="10">
        <f>F14+F15+F16+F17</f>
        <v>300000</v>
      </c>
      <c r="G13" s="10">
        <f t="shared" ref="G13:Q13" si="0">G14+G15+G16+G17</f>
        <v>672300</v>
      </c>
      <c r="H13" s="10">
        <f t="shared" si="0"/>
        <v>1209400</v>
      </c>
      <c r="I13" s="10">
        <f t="shared" si="0"/>
        <v>7630000</v>
      </c>
      <c r="J13" s="10">
        <f t="shared" si="0"/>
        <v>500000</v>
      </c>
      <c r="K13" s="10">
        <f t="shared" si="0"/>
        <v>0</v>
      </c>
      <c r="L13" s="10">
        <f t="shared" si="0"/>
        <v>0</v>
      </c>
      <c r="M13" s="10">
        <f t="shared" si="0"/>
        <v>300000</v>
      </c>
      <c r="N13" s="10">
        <f t="shared" si="0"/>
        <v>300000</v>
      </c>
      <c r="O13" s="10">
        <f t="shared" si="0"/>
        <v>300000</v>
      </c>
      <c r="P13" s="10">
        <f t="shared" si="0"/>
        <v>300000</v>
      </c>
      <c r="Q13" s="10">
        <f t="shared" si="0"/>
        <v>300000</v>
      </c>
    </row>
    <row r="14" spans="1:17" s="11" customFormat="1" x14ac:dyDescent="0.25">
      <c r="A14" s="173"/>
      <c r="B14" s="161"/>
      <c r="C14" s="155"/>
      <c r="D14" s="9" t="s">
        <v>2</v>
      </c>
      <c r="E14" s="10">
        <f t="shared" ref="E14:E17" si="1">F14+G14+H14+I14+J14+K14+L14+Q14+M14+N14+O14+P14</f>
        <v>5000000</v>
      </c>
      <c r="F14" s="17">
        <v>0</v>
      </c>
      <c r="G14" s="17">
        <v>0</v>
      </c>
      <c r="H14" s="17">
        <v>0</v>
      </c>
      <c r="I14" s="17">
        <v>5000000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s="11" customFormat="1" ht="31.5" x14ac:dyDescent="0.25">
      <c r="A15" s="173"/>
      <c r="B15" s="161"/>
      <c r="C15" s="155"/>
      <c r="D15" s="9" t="s">
        <v>3</v>
      </c>
      <c r="E15" s="10">
        <f t="shared" si="1"/>
        <v>2746400</v>
      </c>
      <c r="F15" s="17">
        <v>0</v>
      </c>
      <c r="G15" s="17">
        <v>147000</v>
      </c>
      <c r="H15" s="17">
        <v>599400</v>
      </c>
      <c r="I15" s="17">
        <v>2000000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7" s="11" customFormat="1" x14ac:dyDescent="0.25">
      <c r="A16" s="173"/>
      <c r="B16" s="161"/>
      <c r="C16" s="155"/>
      <c r="D16" s="9" t="s">
        <v>4</v>
      </c>
      <c r="E16" s="10">
        <f t="shared" si="1"/>
        <v>4065300</v>
      </c>
      <c r="F16" s="17">
        <v>300000</v>
      </c>
      <c r="G16" s="17">
        <v>525300</v>
      </c>
      <c r="H16" s="17">
        <v>610000</v>
      </c>
      <c r="I16" s="17">
        <v>630000</v>
      </c>
      <c r="J16" s="17">
        <v>500000</v>
      </c>
      <c r="K16" s="17">
        <v>0</v>
      </c>
      <c r="L16" s="17">
        <v>0</v>
      </c>
      <c r="M16" s="17">
        <v>300000</v>
      </c>
      <c r="N16" s="17">
        <v>300000</v>
      </c>
      <c r="O16" s="17">
        <v>300000</v>
      </c>
      <c r="P16" s="17">
        <v>300000</v>
      </c>
      <c r="Q16" s="17">
        <v>300000</v>
      </c>
    </row>
    <row r="17" spans="1:17" s="11" customFormat="1" ht="31.5" x14ac:dyDescent="0.25">
      <c r="A17" s="173"/>
      <c r="B17" s="162"/>
      <c r="C17" s="155"/>
      <c r="D17" s="9" t="s">
        <v>5</v>
      </c>
      <c r="E17" s="10">
        <f t="shared" si="1"/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 s="11" customFormat="1" x14ac:dyDescent="0.25">
      <c r="A18" s="173" t="s">
        <v>10</v>
      </c>
      <c r="B18" s="174" t="s">
        <v>29</v>
      </c>
      <c r="C18" s="155" t="s">
        <v>20</v>
      </c>
      <c r="D18" s="9" t="s">
        <v>7</v>
      </c>
      <c r="E18" s="10">
        <f>F18+G18+H18+I18+J18+K18+L18+Q18+M18+N18+O18+P18</f>
        <v>193870687.99000004</v>
      </c>
      <c r="F18" s="17">
        <f>F19+F20+F21+F22</f>
        <v>15043318.15</v>
      </c>
      <c r="G18" s="17">
        <f t="shared" ref="G18:Q18" si="2">G19+G20+G21+G22</f>
        <v>16133029.67</v>
      </c>
      <c r="H18" s="17">
        <f t="shared" si="2"/>
        <v>15633007.59</v>
      </c>
      <c r="I18" s="17">
        <f t="shared" si="2"/>
        <v>16375975.460000001</v>
      </c>
      <c r="J18" s="17">
        <f>J19+J20+J21+J22</f>
        <v>19288057.129999999</v>
      </c>
      <c r="K18" s="17">
        <f t="shared" si="2"/>
        <v>17329255.100000001</v>
      </c>
      <c r="L18" s="17">
        <f t="shared" si="2"/>
        <v>17000000.739999998</v>
      </c>
      <c r="M18" s="17">
        <f t="shared" si="2"/>
        <v>15413608.83</v>
      </c>
      <c r="N18" s="17">
        <f t="shared" si="2"/>
        <v>15413608.83</v>
      </c>
      <c r="O18" s="17">
        <f t="shared" si="2"/>
        <v>15413608.83</v>
      </c>
      <c r="P18" s="17">
        <f t="shared" si="2"/>
        <v>15413608.83</v>
      </c>
      <c r="Q18" s="17">
        <f t="shared" si="2"/>
        <v>15413608.83</v>
      </c>
    </row>
    <row r="19" spans="1:17" s="11" customFormat="1" x14ac:dyDescent="0.25">
      <c r="A19" s="173"/>
      <c r="B19" s="174"/>
      <c r="C19" s="155"/>
      <c r="D19" s="9" t="s">
        <v>2</v>
      </c>
      <c r="E19" s="10">
        <f t="shared" ref="E19:E22" si="3">F19+G19+H19+I19+J19+K19+L19+Q19+M19+N19+O19+P19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s="11" customFormat="1" ht="31.5" x14ac:dyDescent="0.25">
      <c r="A20" s="173"/>
      <c r="B20" s="174"/>
      <c r="C20" s="155"/>
      <c r="D20" s="9" t="s">
        <v>3</v>
      </c>
      <c r="E20" s="10">
        <f t="shared" si="3"/>
        <v>293940</v>
      </c>
      <c r="F20" s="17">
        <v>0</v>
      </c>
      <c r="G20" s="17">
        <v>293940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s="11" customFormat="1" x14ac:dyDescent="0.25">
      <c r="A21" s="173"/>
      <c r="B21" s="174"/>
      <c r="C21" s="155"/>
      <c r="D21" s="9" t="s">
        <v>4</v>
      </c>
      <c r="E21" s="10">
        <f t="shared" si="3"/>
        <v>193576747.99000004</v>
      </c>
      <c r="F21" s="17">
        <v>15043318.15</v>
      </c>
      <c r="G21" s="17">
        <f>16133029.67-293940</f>
        <v>15839089.67</v>
      </c>
      <c r="H21" s="17">
        <v>15633007.59</v>
      </c>
      <c r="I21" s="17">
        <v>16375975.460000001</v>
      </c>
      <c r="J21" s="17">
        <f>19288056.39+0.74</f>
        <v>19288057.129999999</v>
      </c>
      <c r="K21" s="17">
        <v>17329255.100000001</v>
      </c>
      <c r="L21" s="17">
        <v>17000000.739999998</v>
      </c>
      <c r="M21" s="17">
        <v>15413608.83</v>
      </c>
      <c r="N21" s="17">
        <v>15413608.83</v>
      </c>
      <c r="O21" s="17">
        <v>15413608.83</v>
      </c>
      <c r="P21" s="17">
        <v>15413608.83</v>
      </c>
      <c r="Q21" s="17">
        <v>15413608.83</v>
      </c>
    </row>
    <row r="22" spans="1:17" s="11" customFormat="1" ht="31.5" x14ac:dyDescent="0.25">
      <c r="A22" s="173"/>
      <c r="B22" s="174"/>
      <c r="C22" s="155"/>
      <c r="D22" s="9" t="s">
        <v>5</v>
      </c>
      <c r="E22" s="10">
        <f t="shared" si="3"/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s="11" customFormat="1" x14ac:dyDescent="0.25">
      <c r="A23" s="145"/>
      <c r="B23" s="148" t="s">
        <v>30</v>
      </c>
      <c r="C23" s="142"/>
      <c r="D23" s="9" t="s">
        <v>7</v>
      </c>
      <c r="E23" s="10">
        <f>F23+G23+H23+I23+J23+K23+L23+Q23+M23+N23+O23+P23</f>
        <v>205682387.99000004</v>
      </c>
      <c r="F23" s="10">
        <f>F24+F25+F26+F27</f>
        <v>15343318.15</v>
      </c>
      <c r="G23" s="10">
        <f t="shared" ref="G23:Q23" si="4">G24+G25+G26+G27</f>
        <v>16805329.670000002</v>
      </c>
      <c r="H23" s="10">
        <f t="shared" si="4"/>
        <v>16842407.59</v>
      </c>
      <c r="I23" s="10">
        <f t="shared" si="4"/>
        <v>24005975.460000001</v>
      </c>
      <c r="J23" s="10">
        <f t="shared" si="4"/>
        <v>19788057.129999999</v>
      </c>
      <c r="K23" s="10">
        <f t="shared" si="4"/>
        <v>17329255.100000001</v>
      </c>
      <c r="L23" s="10">
        <f t="shared" si="4"/>
        <v>17000000.739999998</v>
      </c>
      <c r="M23" s="10">
        <f t="shared" si="4"/>
        <v>15713608.83</v>
      </c>
      <c r="N23" s="10">
        <f t="shared" si="4"/>
        <v>15713608.83</v>
      </c>
      <c r="O23" s="10">
        <f t="shared" si="4"/>
        <v>15713608.83</v>
      </c>
      <c r="P23" s="10">
        <f t="shared" si="4"/>
        <v>15713608.83</v>
      </c>
      <c r="Q23" s="10">
        <f t="shared" si="4"/>
        <v>15713608.83</v>
      </c>
    </row>
    <row r="24" spans="1:17" s="11" customFormat="1" x14ac:dyDescent="0.25">
      <c r="A24" s="146"/>
      <c r="B24" s="149"/>
      <c r="C24" s="143"/>
      <c r="D24" s="9" t="s">
        <v>2</v>
      </c>
      <c r="E24" s="10">
        <f t="shared" ref="E24:E27" si="5">F24+G24+H24+I24+J24+K24+L24+Q24+M24+N24+O24+P24</f>
        <v>5000000</v>
      </c>
      <c r="F24" s="10">
        <f>F14+F19</f>
        <v>0</v>
      </c>
      <c r="G24" s="10">
        <f t="shared" ref="G24:Q24" si="6">G14+G19</f>
        <v>0</v>
      </c>
      <c r="H24" s="10">
        <f t="shared" si="6"/>
        <v>0</v>
      </c>
      <c r="I24" s="10">
        <f t="shared" si="6"/>
        <v>5000000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 t="shared" si="6"/>
        <v>0</v>
      </c>
      <c r="N24" s="10">
        <f t="shared" si="6"/>
        <v>0</v>
      </c>
      <c r="O24" s="10">
        <f t="shared" si="6"/>
        <v>0</v>
      </c>
      <c r="P24" s="10">
        <f t="shared" si="6"/>
        <v>0</v>
      </c>
      <c r="Q24" s="10">
        <f t="shared" si="6"/>
        <v>0</v>
      </c>
    </row>
    <row r="25" spans="1:17" s="11" customFormat="1" ht="31.5" x14ac:dyDescent="0.25">
      <c r="A25" s="146"/>
      <c r="B25" s="149"/>
      <c r="C25" s="143"/>
      <c r="D25" s="9" t="s">
        <v>3</v>
      </c>
      <c r="E25" s="10">
        <f t="shared" si="5"/>
        <v>3040340</v>
      </c>
      <c r="F25" s="10">
        <f t="shared" ref="F25:Q27" si="7">F15+F20</f>
        <v>0</v>
      </c>
      <c r="G25" s="10">
        <f t="shared" si="7"/>
        <v>440940</v>
      </c>
      <c r="H25" s="10">
        <f t="shared" si="7"/>
        <v>599400</v>
      </c>
      <c r="I25" s="10">
        <f t="shared" si="7"/>
        <v>2000000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0</v>
      </c>
      <c r="N25" s="10">
        <f t="shared" si="7"/>
        <v>0</v>
      </c>
      <c r="O25" s="10">
        <f t="shared" si="7"/>
        <v>0</v>
      </c>
      <c r="P25" s="10">
        <f t="shared" si="7"/>
        <v>0</v>
      </c>
      <c r="Q25" s="10">
        <f t="shared" si="7"/>
        <v>0</v>
      </c>
    </row>
    <row r="26" spans="1:17" s="11" customFormat="1" x14ac:dyDescent="0.25">
      <c r="A26" s="146"/>
      <c r="B26" s="149"/>
      <c r="C26" s="143"/>
      <c r="D26" s="9" t="s">
        <v>4</v>
      </c>
      <c r="E26" s="10">
        <f t="shared" si="5"/>
        <v>197642047.99000004</v>
      </c>
      <c r="F26" s="10">
        <f t="shared" si="7"/>
        <v>15343318.15</v>
      </c>
      <c r="G26" s="10">
        <f t="shared" si="7"/>
        <v>16364389.67</v>
      </c>
      <c r="H26" s="10">
        <f t="shared" si="7"/>
        <v>16243007.59</v>
      </c>
      <c r="I26" s="10">
        <f t="shared" si="7"/>
        <v>17005975.460000001</v>
      </c>
      <c r="J26" s="10">
        <f t="shared" si="7"/>
        <v>19788057.129999999</v>
      </c>
      <c r="K26" s="10">
        <f t="shared" si="7"/>
        <v>17329255.100000001</v>
      </c>
      <c r="L26" s="10">
        <f t="shared" si="7"/>
        <v>17000000.739999998</v>
      </c>
      <c r="M26" s="10">
        <f t="shared" si="7"/>
        <v>15713608.83</v>
      </c>
      <c r="N26" s="10">
        <f t="shared" si="7"/>
        <v>15713608.83</v>
      </c>
      <c r="O26" s="10">
        <f t="shared" si="7"/>
        <v>15713608.83</v>
      </c>
      <c r="P26" s="10">
        <f t="shared" si="7"/>
        <v>15713608.83</v>
      </c>
      <c r="Q26" s="10">
        <f t="shared" si="7"/>
        <v>15713608.83</v>
      </c>
    </row>
    <row r="27" spans="1:17" s="11" customFormat="1" ht="31.5" x14ac:dyDescent="0.25">
      <c r="A27" s="147"/>
      <c r="B27" s="150"/>
      <c r="C27" s="144"/>
      <c r="D27" s="9" t="s">
        <v>5</v>
      </c>
      <c r="E27" s="10">
        <f t="shared" si="5"/>
        <v>0</v>
      </c>
      <c r="F27" s="10">
        <f t="shared" si="7"/>
        <v>0</v>
      </c>
      <c r="G27" s="10">
        <f t="shared" si="7"/>
        <v>0</v>
      </c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10">
        <f t="shared" si="7"/>
        <v>0</v>
      </c>
      <c r="O27" s="10">
        <f t="shared" si="7"/>
        <v>0</v>
      </c>
      <c r="P27" s="10">
        <f t="shared" si="7"/>
        <v>0</v>
      </c>
      <c r="Q27" s="10">
        <f t="shared" si="7"/>
        <v>0</v>
      </c>
    </row>
    <row r="28" spans="1:17" s="11" customFormat="1" x14ac:dyDescent="0.25">
      <c r="A28" s="157" t="s">
        <v>31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9"/>
    </row>
    <row r="29" spans="1:17" s="11" customFormat="1" x14ac:dyDescent="0.25">
      <c r="A29" s="145" t="s">
        <v>11</v>
      </c>
      <c r="B29" s="160" t="s">
        <v>33</v>
      </c>
      <c r="C29" s="142" t="s">
        <v>20</v>
      </c>
      <c r="D29" s="9" t="s">
        <v>7</v>
      </c>
      <c r="E29" s="17">
        <f t="shared" ref="E29:E43" si="8">SUM(F29:Q29)</f>
        <v>6524316</v>
      </c>
      <c r="F29" s="17">
        <f>F30+F31+F32+F33</f>
        <v>400000</v>
      </c>
      <c r="G29" s="17">
        <f t="shared" ref="G29:Q29" si="9">G30+G31+G32+G33</f>
        <v>610000</v>
      </c>
      <c r="H29" s="17">
        <f t="shared" si="9"/>
        <v>252000</v>
      </c>
      <c r="I29" s="17">
        <f t="shared" si="9"/>
        <v>236000</v>
      </c>
      <c r="J29" s="17">
        <f t="shared" si="9"/>
        <v>2526316</v>
      </c>
      <c r="K29" s="17">
        <f t="shared" si="9"/>
        <v>0</v>
      </c>
      <c r="L29" s="17">
        <f t="shared" si="9"/>
        <v>0</v>
      </c>
      <c r="M29" s="17">
        <f t="shared" si="9"/>
        <v>500000</v>
      </c>
      <c r="N29" s="17">
        <f t="shared" si="9"/>
        <v>500000</v>
      </c>
      <c r="O29" s="17">
        <f t="shared" si="9"/>
        <v>500000</v>
      </c>
      <c r="P29" s="17">
        <f t="shared" si="9"/>
        <v>500000</v>
      </c>
      <c r="Q29" s="17">
        <f t="shared" si="9"/>
        <v>500000</v>
      </c>
    </row>
    <row r="30" spans="1:17" s="11" customFormat="1" x14ac:dyDescent="0.25">
      <c r="A30" s="146"/>
      <c r="B30" s="161"/>
      <c r="C30" s="143"/>
      <c r="D30" s="9" t="s">
        <v>2</v>
      </c>
      <c r="E30" s="17">
        <f t="shared" si="8"/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s="11" customFormat="1" ht="31.5" x14ac:dyDescent="0.25">
      <c r="A31" s="146"/>
      <c r="B31" s="161"/>
      <c r="C31" s="143"/>
      <c r="D31" s="9" t="s">
        <v>3</v>
      </c>
      <c r="E31" s="17">
        <f t="shared" si="8"/>
        <v>2510000</v>
      </c>
      <c r="F31" s="17">
        <v>0</v>
      </c>
      <c r="G31" s="17">
        <v>110000</v>
      </c>
      <c r="H31" s="17">
        <v>0</v>
      </c>
      <c r="I31" s="17">
        <v>0</v>
      </c>
      <c r="J31" s="17">
        <v>2400000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s="11" customFormat="1" x14ac:dyDescent="0.25">
      <c r="A32" s="146"/>
      <c r="B32" s="161"/>
      <c r="C32" s="143"/>
      <c r="D32" s="9" t="s">
        <v>4</v>
      </c>
      <c r="E32" s="17">
        <f t="shared" si="8"/>
        <v>4014316</v>
      </c>
      <c r="F32" s="17">
        <v>400000</v>
      </c>
      <c r="G32" s="17">
        <v>500000</v>
      </c>
      <c r="H32" s="17">
        <v>252000</v>
      </c>
      <c r="I32" s="17">
        <v>236000</v>
      </c>
      <c r="J32" s="17">
        <v>126316</v>
      </c>
      <c r="K32" s="17">
        <v>0</v>
      </c>
      <c r="L32" s="17">
        <v>0</v>
      </c>
      <c r="M32" s="17">
        <v>500000</v>
      </c>
      <c r="N32" s="17">
        <v>500000</v>
      </c>
      <c r="O32" s="17">
        <v>500000</v>
      </c>
      <c r="P32" s="17">
        <v>500000</v>
      </c>
      <c r="Q32" s="17">
        <v>500000</v>
      </c>
    </row>
    <row r="33" spans="1:17" s="11" customFormat="1" ht="31.5" x14ac:dyDescent="0.25">
      <c r="A33" s="147"/>
      <c r="B33" s="162"/>
      <c r="C33" s="144"/>
      <c r="D33" s="9" t="s">
        <v>5</v>
      </c>
      <c r="E33" s="17">
        <f t="shared" si="8"/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s="11" customFormat="1" x14ac:dyDescent="0.25">
      <c r="A34" s="145" t="s">
        <v>12</v>
      </c>
      <c r="B34" s="160" t="s">
        <v>34</v>
      </c>
      <c r="C34" s="142" t="s">
        <v>20</v>
      </c>
      <c r="D34" s="9" t="s">
        <v>7</v>
      </c>
      <c r="E34" s="17">
        <f t="shared" si="8"/>
        <v>746576244.13999987</v>
      </c>
      <c r="F34" s="17">
        <f>F35+F36+F37+F38</f>
        <v>57773755.969999999</v>
      </c>
      <c r="G34" s="17">
        <f t="shared" ref="G34:Q34" si="10">G35+G36+G37+G38</f>
        <v>65433333.670000002</v>
      </c>
      <c r="H34" s="17">
        <f t="shared" si="10"/>
        <v>65421150.789999999</v>
      </c>
      <c r="I34" s="17">
        <f t="shared" si="10"/>
        <v>68274013.939999998</v>
      </c>
      <c r="J34" s="17">
        <f>J35+J36+J37+J38</f>
        <v>69302265.219999999</v>
      </c>
      <c r="K34" s="17">
        <f t="shared" si="10"/>
        <v>63000000</v>
      </c>
      <c r="L34" s="17">
        <f t="shared" si="10"/>
        <v>63000000</v>
      </c>
      <c r="M34" s="17">
        <f t="shared" si="10"/>
        <v>58874344.909999996</v>
      </c>
      <c r="N34" s="17">
        <f t="shared" si="10"/>
        <v>58874344.909999996</v>
      </c>
      <c r="O34" s="17">
        <f t="shared" si="10"/>
        <v>58874344.909999996</v>
      </c>
      <c r="P34" s="17">
        <f t="shared" si="10"/>
        <v>58874344.909999996</v>
      </c>
      <c r="Q34" s="17">
        <f t="shared" si="10"/>
        <v>58874344.909999996</v>
      </c>
    </row>
    <row r="35" spans="1:17" s="11" customFormat="1" x14ac:dyDescent="0.25">
      <c r="A35" s="146"/>
      <c r="B35" s="161"/>
      <c r="C35" s="143"/>
      <c r="D35" s="9" t="s">
        <v>2</v>
      </c>
      <c r="E35" s="17">
        <f t="shared" si="8"/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s="11" customFormat="1" ht="31.5" x14ac:dyDescent="0.25">
      <c r="A36" s="146"/>
      <c r="B36" s="161"/>
      <c r="C36" s="143"/>
      <c r="D36" s="9" t="s">
        <v>3</v>
      </c>
      <c r="E36" s="17">
        <f t="shared" si="8"/>
        <v>1154344.3600000001</v>
      </c>
      <c r="F36" s="17">
        <v>0</v>
      </c>
      <c r="G36" s="17">
        <v>1154344.3600000001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s="11" customFormat="1" x14ac:dyDescent="0.25">
      <c r="A37" s="146"/>
      <c r="B37" s="161"/>
      <c r="C37" s="143"/>
      <c r="D37" s="9" t="s">
        <v>4</v>
      </c>
      <c r="E37" s="17">
        <f>SUM(F37:Q37)</f>
        <v>745421899.77999985</v>
      </c>
      <c r="F37" s="17">
        <v>57773755.969999999</v>
      </c>
      <c r="G37" s="17">
        <v>64278989.310000002</v>
      </c>
      <c r="H37" s="17">
        <v>65421150.789999999</v>
      </c>
      <c r="I37" s="17">
        <v>68274013.939999998</v>
      </c>
      <c r="J37" s="17">
        <v>69302265.219999999</v>
      </c>
      <c r="K37" s="17">
        <v>63000000</v>
      </c>
      <c r="L37" s="17">
        <v>63000000</v>
      </c>
      <c r="M37" s="17">
        <v>58874344.909999996</v>
      </c>
      <c r="N37" s="17">
        <v>58874344.909999996</v>
      </c>
      <c r="O37" s="17">
        <v>58874344.909999996</v>
      </c>
      <c r="P37" s="17">
        <v>58874344.909999996</v>
      </c>
      <c r="Q37" s="17">
        <v>58874344.909999996</v>
      </c>
    </row>
    <row r="38" spans="1:17" s="11" customFormat="1" ht="31.5" x14ac:dyDescent="0.25">
      <c r="A38" s="147"/>
      <c r="B38" s="162"/>
      <c r="C38" s="144"/>
      <c r="D38" s="9" t="s">
        <v>5</v>
      </c>
      <c r="E38" s="17">
        <f t="shared" si="8"/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s="11" customFormat="1" x14ac:dyDescent="0.25">
      <c r="A39" s="145"/>
      <c r="B39" s="148" t="s">
        <v>32</v>
      </c>
      <c r="C39" s="142"/>
      <c r="D39" s="9" t="s">
        <v>7</v>
      </c>
      <c r="E39" s="17">
        <f t="shared" si="8"/>
        <v>753100560.13999987</v>
      </c>
      <c r="F39" s="17">
        <f>F40+F41+F42+F43</f>
        <v>58173755.969999999</v>
      </c>
      <c r="G39" s="17">
        <f t="shared" ref="G39:Q39" si="11">G40+G41+G42+G43</f>
        <v>66043333.670000002</v>
      </c>
      <c r="H39" s="17">
        <f t="shared" si="11"/>
        <v>65673150.789999999</v>
      </c>
      <c r="I39" s="17">
        <f t="shared" si="11"/>
        <v>68510013.939999998</v>
      </c>
      <c r="J39" s="17">
        <f t="shared" si="11"/>
        <v>71828581.219999999</v>
      </c>
      <c r="K39" s="17">
        <f t="shared" si="11"/>
        <v>63000000</v>
      </c>
      <c r="L39" s="17">
        <f t="shared" si="11"/>
        <v>63000000</v>
      </c>
      <c r="M39" s="17">
        <f t="shared" si="11"/>
        <v>59374344.909999996</v>
      </c>
      <c r="N39" s="17">
        <f t="shared" si="11"/>
        <v>59374344.909999996</v>
      </c>
      <c r="O39" s="17">
        <f t="shared" si="11"/>
        <v>59374344.909999996</v>
      </c>
      <c r="P39" s="17">
        <f t="shared" si="11"/>
        <v>59374344.909999996</v>
      </c>
      <c r="Q39" s="17">
        <f t="shared" si="11"/>
        <v>59374344.909999996</v>
      </c>
    </row>
    <row r="40" spans="1:17" s="11" customFormat="1" x14ac:dyDescent="0.25">
      <c r="A40" s="146"/>
      <c r="B40" s="149"/>
      <c r="C40" s="143"/>
      <c r="D40" s="9" t="s">
        <v>2</v>
      </c>
      <c r="E40" s="17">
        <f t="shared" si="8"/>
        <v>0</v>
      </c>
      <c r="F40" s="17">
        <f>F30+F35</f>
        <v>0</v>
      </c>
      <c r="G40" s="17">
        <f t="shared" ref="G40:Q43" si="12">G30+G35</f>
        <v>0</v>
      </c>
      <c r="H40" s="17">
        <f t="shared" si="12"/>
        <v>0</v>
      </c>
      <c r="I40" s="17">
        <f t="shared" si="12"/>
        <v>0</v>
      </c>
      <c r="J40" s="17">
        <f t="shared" si="12"/>
        <v>0</v>
      </c>
      <c r="K40" s="17">
        <f t="shared" si="12"/>
        <v>0</v>
      </c>
      <c r="L40" s="17">
        <f t="shared" si="12"/>
        <v>0</v>
      </c>
      <c r="M40" s="17">
        <f t="shared" si="12"/>
        <v>0</v>
      </c>
      <c r="N40" s="17">
        <f t="shared" si="12"/>
        <v>0</v>
      </c>
      <c r="O40" s="17">
        <f t="shared" si="12"/>
        <v>0</v>
      </c>
      <c r="P40" s="17">
        <f t="shared" si="12"/>
        <v>0</v>
      </c>
      <c r="Q40" s="17">
        <f t="shared" si="12"/>
        <v>0</v>
      </c>
    </row>
    <row r="41" spans="1:17" s="11" customFormat="1" ht="31.5" x14ac:dyDescent="0.25">
      <c r="A41" s="146"/>
      <c r="B41" s="149"/>
      <c r="C41" s="143"/>
      <c r="D41" s="9" t="s">
        <v>3</v>
      </c>
      <c r="E41" s="17">
        <f t="shared" si="8"/>
        <v>3664344.3600000003</v>
      </c>
      <c r="F41" s="17">
        <f t="shared" ref="F41:L43" si="13">F31+F36</f>
        <v>0</v>
      </c>
      <c r="G41" s="17">
        <f t="shared" si="13"/>
        <v>1264344.3600000001</v>
      </c>
      <c r="H41" s="17">
        <f t="shared" si="12"/>
        <v>0</v>
      </c>
      <c r="I41" s="17">
        <f t="shared" si="12"/>
        <v>0</v>
      </c>
      <c r="J41" s="17">
        <f t="shared" si="13"/>
        <v>2400000</v>
      </c>
      <c r="K41" s="17">
        <f t="shared" si="13"/>
        <v>0</v>
      </c>
      <c r="L41" s="17">
        <f t="shared" si="13"/>
        <v>0</v>
      </c>
      <c r="M41" s="17">
        <f t="shared" si="12"/>
        <v>0</v>
      </c>
      <c r="N41" s="17">
        <f t="shared" si="12"/>
        <v>0</v>
      </c>
      <c r="O41" s="17">
        <f t="shared" si="12"/>
        <v>0</v>
      </c>
      <c r="P41" s="17">
        <f t="shared" si="12"/>
        <v>0</v>
      </c>
      <c r="Q41" s="17">
        <f t="shared" si="12"/>
        <v>0</v>
      </c>
    </row>
    <row r="42" spans="1:17" s="11" customFormat="1" x14ac:dyDescent="0.25">
      <c r="A42" s="146"/>
      <c r="B42" s="149"/>
      <c r="C42" s="143"/>
      <c r="D42" s="9" t="s">
        <v>4</v>
      </c>
      <c r="E42" s="17">
        <f t="shared" si="8"/>
        <v>749436215.77999985</v>
      </c>
      <c r="F42" s="17">
        <f>F32+F37</f>
        <v>58173755.969999999</v>
      </c>
      <c r="G42" s="17">
        <f t="shared" si="13"/>
        <v>64778989.310000002</v>
      </c>
      <c r="H42" s="17">
        <f t="shared" si="12"/>
        <v>65673150.789999999</v>
      </c>
      <c r="I42" s="17">
        <f t="shared" si="12"/>
        <v>68510013.939999998</v>
      </c>
      <c r="J42" s="17">
        <f t="shared" si="13"/>
        <v>69428581.219999999</v>
      </c>
      <c r="K42" s="17">
        <f t="shared" si="13"/>
        <v>63000000</v>
      </c>
      <c r="L42" s="17">
        <f t="shared" si="13"/>
        <v>63000000</v>
      </c>
      <c r="M42" s="17">
        <f t="shared" si="12"/>
        <v>59374344.909999996</v>
      </c>
      <c r="N42" s="17">
        <f t="shared" si="12"/>
        <v>59374344.909999996</v>
      </c>
      <c r="O42" s="17">
        <f t="shared" si="12"/>
        <v>59374344.909999996</v>
      </c>
      <c r="P42" s="17">
        <f t="shared" si="12"/>
        <v>59374344.909999996</v>
      </c>
      <c r="Q42" s="17">
        <f t="shared" si="12"/>
        <v>59374344.909999996</v>
      </c>
    </row>
    <row r="43" spans="1:17" s="11" customFormat="1" ht="31.5" x14ac:dyDescent="0.25">
      <c r="A43" s="147"/>
      <c r="B43" s="150"/>
      <c r="C43" s="144"/>
      <c r="D43" s="9" t="s">
        <v>5</v>
      </c>
      <c r="E43" s="17">
        <f t="shared" si="8"/>
        <v>0</v>
      </c>
      <c r="F43" s="17">
        <f t="shared" si="13"/>
        <v>0</v>
      </c>
      <c r="G43" s="17">
        <f t="shared" si="13"/>
        <v>0</v>
      </c>
      <c r="H43" s="17">
        <f t="shared" si="12"/>
        <v>0</v>
      </c>
      <c r="I43" s="17">
        <f t="shared" si="12"/>
        <v>0</v>
      </c>
      <c r="J43" s="17">
        <f t="shared" si="13"/>
        <v>0</v>
      </c>
      <c r="K43" s="17">
        <f t="shared" si="13"/>
        <v>0</v>
      </c>
      <c r="L43" s="17">
        <f t="shared" si="13"/>
        <v>0</v>
      </c>
      <c r="M43" s="17">
        <f t="shared" si="12"/>
        <v>0</v>
      </c>
      <c r="N43" s="17">
        <f t="shared" si="12"/>
        <v>0</v>
      </c>
      <c r="O43" s="17">
        <f t="shared" si="12"/>
        <v>0</v>
      </c>
      <c r="P43" s="17">
        <f t="shared" si="12"/>
        <v>0</v>
      </c>
      <c r="Q43" s="17">
        <f t="shared" si="12"/>
        <v>0</v>
      </c>
    </row>
    <row r="44" spans="1:17" s="11" customFormat="1" x14ac:dyDescent="0.25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9"/>
    </row>
    <row r="45" spans="1:17" s="11" customFormat="1" x14ac:dyDescent="0.25">
      <c r="A45" s="145" t="s">
        <v>36</v>
      </c>
      <c r="B45" s="160" t="s">
        <v>65</v>
      </c>
      <c r="C45" s="142" t="s">
        <v>20</v>
      </c>
      <c r="D45" s="9" t="s">
        <v>7</v>
      </c>
      <c r="E45" s="17">
        <f t="shared" ref="E45:E59" si="14">SUM(F45:Q45)</f>
        <v>20575830</v>
      </c>
      <c r="F45" s="17">
        <f>F46+F47+F48+F49</f>
        <v>3209330</v>
      </c>
      <c r="G45" s="17">
        <f t="shared" ref="G45:Q45" si="15">G46+G47+G48+G49</f>
        <v>3823500</v>
      </c>
      <c r="H45" s="17">
        <f t="shared" si="15"/>
        <v>1156000</v>
      </c>
      <c r="I45" s="17">
        <f t="shared" si="15"/>
        <v>7137000</v>
      </c>
      <c r="J45" s="17">
        <f t="shared" si="15"/>
        <v>500000</v>
      </c>
      <c r="K45" s="17">
        <f t="shared" si="15"/>
        <v>0</v>
      </c>
      <c r="L45" s="17">
        <f t="shared" si="15"/>
        <v>0</v>
      </c>
      <c r="M45" s="17">
        <f t="shared" si="15"/>
        <v>950000</v>
      </c>
      <c r="N45" s="17">
        <f t="shared" si="15"/>
        <v>950000</v>
      </c>
      <c r="O45" s="17">
        <f t="shared" si="15"/>
        <v>950000</v>
      </c>
      <c r="P45" s="17">
        <f t="shared" si="15"/>
        <v>950000</v>
      </c>
      <c r="Q45" s="17">
        <f t="shared" si="15"/>
        <v>950000</v>
      </c>
    </row>
    <row r="46" spans="1:17" s="11" customFormat="1" x14ac:dyDescent="0.25">
      <c r="A46" s="146"/>
      <c r="B46" s="161"/>
      <c r="C46" s="143"/>
      <c r="D46" s="9" t="s">
        <v>2</v>
      </c>
      <c r="E46" s="17">
        <f t="shared" si="14"/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s="11" customFormat="1" ht="31.5" x14ac:dyDescent="0.25">
      <c r="A47" s="146"/>
      <c r="B47" s="161"/>
      <c r="C47" s="143"/>
      <c r="D47" s="9" t="s">
        <v>3</v>
      </c>
      <c r="E47" s="17">
        <f t="shared" si="14"/>
        <v>3200000</v>
      </c>
      <c r="F47" s="17">
        <v>400000</v>
      </c>
      <c r="G47" s="17">
        <v>2400000</v>
      </c>
      <c r="H47" s="17">
        <v>400000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</row>
    <row r="48" spans="1:17" s="11" customFormat="1" x14ac:dyDescent="0.25">
      <c r="A48" s="146"/>
      <c r="B48" s="161"/>
      <c r="C48" s="143"/>
      <c r="D48" s="9" t="s">
        <v>4</v>
      </c>
      <c r="E48" s="17">
        <f t="shared" si="14"/>
        <v>17375830</v>
      </c>
      <c r="F48" s="17">
        <v>2809330</v>
      </c>
      <c r="G48" s="17">
        <v>1423500</v>
      </c>
      <c r="H48" s="17">
        <v>756000</v>
      </c>
      <c r="I48" s="17">
        <v>7137000</v>
      </c>
      <c r="J48" s="17">
        <v>500000</v>
      </c>
      <c r="K48" s="17">
        <v>0</v>
      </c>
      <c r="L48" s="17">
        <v>0</v>
      </c>
      <c r="M48" s="17">
        <v>950000</v>
      </c>
      <c r="N48" s="17">
        <v>950000</v>
      </c>
      <c r="O48" s="17">
        <v>950000</v>
      </c>
      <c r="P48" s="17">
        <v>950000</v>
      </c>
      <c r="Q48" s="17">
        <v>950000</v>
      </c>
    </row>
    <row r="49" spans="1:21" s="11" customFormat="1" ht="31.5" x14ac:dyDescent="0.25">
      <c r="A49" s="147"/>
      <c r="B49" s="162"/>
      <c r="C49" s="144"/>
      <c r="D49" s="9" t="s">
        <v>5</v>
      </c>
      <c r="E49" s="17">
        <f t="shared" si="14"/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</row>
    <row r="50" spans="1:21" s="11" customFormat="1" ht="15.75" customHeight="1" x14ac:dyDescent="0.25">
      <c r="A50" s="145" t="s">
        <v>37</v>
      </c>
      <c r="B50" s="160" t="s">
        <v>34</v>
      </c>
      <c r="C50" s="142" t="s">
        <v>20</v>
      </c>
      <c r="D50" s="9" t="s">
        <v>7</v>
      </c>
      <c r="E50" s="17">
        <f t="shared" si="14"/>
        <v>404333659.09000003</v>
      </c>
      <c r="F50" s="17">
        <f>F51+F52+F53+F54</f>
        <v>30170407.989999998</v>
      </c>
      <c r="G50" s="17">
        <f t="shared" ref="G50:Q50" si="16">G51+G52+G53+G54</f>
        <v>29337201.84</v>
      </c>
      <c r="H50" s="17">
        <f t="shared" si="16"/>
        <v>32488619.489999998</v>
      </c>
      <c r="I50" s="17">
        <f t="shared" si="16"/>
        <v>34336253.770000003</v>
      </c>
      <c r="J50" s="17">
        <f>J51+J52+J53+J54</f>
        <v>36357692.600000001</v>
      </c>
      <c r="K50" s="17">
        <f t="shared" si="16"/>
        <v>33000000</v>
      </c>
      <c r="L50" s="17">
        <f t="shared" si="16"/>
        <v>30000000</v>
      </c>
      <c r="M50" s="17">
        <f t="shared" si="16"/>
        <v>35728696.68</v>
      </c>
      <c r="N50" s="17">
        <f t="shared" si="16"/>
        <v>35728696.68</v>
      </c>
      <c r="O50" s="17">
        <f t="shared" si="16"/>
        <v>35728696.68</v>
      </c>
      <c r="P50" s="17">
        <f t="shared" si="16"/>
        <v>35728696.68</v>
      </c>
      <c r="Q50" s="17">
        <f t="shared" si="16"/>
        <v>35728696.68</v>
      </c>
    </row>
    <row r="51" spans="1:21" s="11" customFormat="1" x14ac:dyDescent="0.25">
      <c r="A51" s="146"/>
      <c r="B51" s="161"/>
      <c r="C51" s="143"/>
      <c r="D51" s="9" t="s">
        <v>2</v>
      </c>
      <c r="E51" s="17">
        <f t="shared" si="14"/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</row>
    <row r="52" spans="1:21" s="11" customFormat="1" ht="31.5" x14ac:dyDescent="0.25">
      <c r="A52" s="146"/>
      <c r="B52" s="161"/>
      <c r="C52" s="143"/>
      <c r="D52" s="9" t="s">
        <v>3</v>
      </c>
      <c r="E52" s="17">
        <f t="shared" si="14"/>
        <v>507362</v>
      </c>
      <c r="F52" s="17">
        <v>0</v>
      </c>
      <c r="G52" s="17">
        <v>507362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</row>
    <row r="53" spans="1:21" s="11" customFormat="1" x14ac:dyDescent="0.25">
      <c r="A53" s="146"/>
      <c r="B53" s="161"/>
      <c r="C53" s="143"/>
      <c r="D53" s="9" t="s">
        <v>4</v>
      </c>
      <c r="E53" s="17">
        <f t="shared" si="14"/>
        <v>403826297.09000003</v>
      </c>
      <c r="F53" s="17">
        <v>30170407.989999998</v>
      </c>
      <c r="G53" s="17">
        <v>28829839.84</v>
      </c>
      <c r="H53" s="17">
        <f>32488619.49-H52</f>
        <v>32488619.489999998</v>
      </c>
      <c r="I53" s="17">
        <v>34336253.770000003</v>
      </c>
      <c r="J53" s="17">
        <v>36357692.600000001</v>
      </c>
      <c r="K53" s="17">
        <v>33000000</v>
      </c>
      <c r="L53" s="17">
        <v>30000000</v>
      </c>
      <c r="M53" s="17">
        <v>35728696.68</v>
      </c>
      <c r="N53" s="17">
        <v>35728696.68</v>
      </c>
      <c r="O53" s="17">
        <v>35728696.68</v>
      </c>
      <c r="P53" s="17">
        <v>35728696.68</v>
      </c>
      <c r="Q53" s="17">
        <v>35728696.68</v>
      </c>
    </row>
    <row r="54" spans="1:21" s="11" customFormat="1" ht="31.5" x14ac:dyDescent="0.25">
      <c r="A54" s="147"/>
      <c r="B54" s="162"/>
      <c r="C54" s="144"/>
      <c r="D54" s="9" t="s">
        <v>5</v>
      </c>
      <c r="E54" s="17">
        <f t="shared" si="14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</row>
    <row r="55" spans="1:21" s="11" customFormat="1" ht="15.75" customHeight="1" x14ac:dyDescent="0.25">
      <c r="A55" s="145"/>
      <c r="B55" s="148" t="s">
        <v>38</v>
      </c>
      <c r="C55" s="142"/>
      <c r="D55" s="9" t="s">
        <v>7</v>
      </c>
      <c r="E55" s="17">
        <f t="shared" si="14"/>
        <v>424909489.09000003</v>
      </c>
      <c r="F55" s="17">
        <f>F56+F57+F58+F59</f>
        <v>33379737.989999998</v>
      </c>
      <c r="G55" s="17">
        <f t="shared" ref="G55:Q55" si="17">G56+G57+G58+G59</f>
        <v>33160701.84</v>
      </c>
      <c r="H55" s="17">
        <f t="shared" si="17"/>
        <v>33644619.489999995</v>
      </c>
      <c r="I55" s="17">
        <f t="shared" si="17"/>
        <v>41473253.770000003</v>
      </c>
      <c r="J55" s="17">
        <f t="shared" si="17"/>
        <v>36857692.600000001</v>
      </c>
      <c r="K55" s="17">
        <f t="shared" si="17"/>
        <v>33000000</v>
      </c>
      <c r="L55" s="17">
        <f t="shared" si="17"/>
        <v>30000000</v>
      </c>
      <c r="M55" s="17">
        <f t="shared" si="17"/>
        <v>36678696.68</v>
      </c>
      <c r="N55" s="17">
        <f t="shared" si="17"/>
        <v>36678696.68</v>
      </c>
      <c r="O55" s="17">
        <f t="shared" si="17"/>
        <v>36678696.68</v>
      </c>
      <c r="P55" s="17">
        <f t="shared" si="17"/>
        <v>36678696.68</v>
      </c>
      <c r="Q55" s="17">
        <f t="shared" si="17"/>
        <v>36678696.68</v>
      </c>
    </row>
    <row r="56" spans="1:21" s="11" customFormat="1" x14ac:dyDescent="0.25">
      <c r="A56" s="146"/>
      <c r="B56" s="149"/>
      <c r="C56" s="143"/>
      <c r="D56" s="9" t="s">
        <v>2</v>
      </c>
      <c r="E56" s="17">
        <f t="shared" si="14"/>
        <v>0</v>
      </c>
      <c r="F56" s="17">
        <f>F46+F51</f>
        <v>0</v>
      </c>
      <c r="G56" s="17">
        <f t="shared" ref="G56:Q59" si="18">G46+G51</f>
        <v>0</v>
      </c>
      <c r="H56" s="17">
        <f t="shared" si="18"/>
        <v>0</v>
      </c>
      <c r="I56" s="17">
        <f t="shared" si="18"/>
        <v>0</v>
      </c>
      <c r="J56" s="17">
        <f t="shared" si="18"/>
        <v>0</v>
      </c>
      <c r="K56" s="17">
        <f t="shared" si="18"/>
        <v>0</v>
      </c>
      <c r="L56" s="17">
        <f t="shared" si="18"/>
        <v>0</v>
      </c>
      <c r="M56" s="17">
        <f t="shared" si="18"/>
        <v>0</v>
      </c>
      <c r="N56" s="17">
        <f t="shared" si="18"/>
        <v>0</v>
      </c>
      <c r="O56" s="17">
        <f t="shared" si="18"/>
        <v>0</v>
      </c>
      <c r="P56" s="17">
        <f t="shared" si="18"/>
        <v>0</v>
      </c>
      <c r="Q56" s="17">
        <f t="shared" si="18"/>
        <v>0</v>
      </c>
    </row>
    <row r="57" spans="1:21" s="11" customFormat="1" ht="31.5" x14ac:dyDescent="0.25">
      <c r="A57" s="146"/>
      <c r="B57" s="149"/>
      <c r="C57" s="143"/>
      <c r="D57" s="9" t="s">
        <v>3</v>
      </c>
      <c r="E57" s="17">
        <f t="shared" si="14"/>
        <v>3707362</v>
      </c>
      <c r="F57" s="17">
        <f t="shared" ref="F57:L59" si="19">F47+F52</f>
        <v>400000</v>
      </c>
      <c r="G57" s="17">
        <f t="shared" si="19"/>
        <v>2907362</v>
      </c>
      <c r="H57" s="17">
        <f t="shared" si="18"/>
        <v>400000</v>
      </c>
      <c r="I57" s="17">
        <f t="shared" si="18"/>
        <v>0</v>
      </c>
      <c r="J57" s="17">
        <f t="shared" si="19"/>
        <v>0</v>
      </c>
      <c r="K57" s="17">
        <f t="shared" si="19"/>
        <v>0</v>
      </c>
      <c r="L57" s="17">
        <f t="shared" si="19"/>
        <v>0</v>
      </c>
      <c r="M57" s="17">
        <f t="shared" si="18"/>
        <v>0</v>
      </c>
      <c r="N57" s="17">
        <f t="shared" si="18"/>
        <v>0</v>
      </c>
      <c r="O57" s="17">
        <f t="shared" si="18"/>
        <v>0</v>
      </c>
      <c r="P57" s="17">
        <f t="shared" si="18"/>
        <v>0</v>
      </c>
      <c r="Q57" s="17">
        <f t="shared" si="18"/>
        <v>0</v>
      </c>
    </row>
    <row r="58" spans="1:21" s="11" customFormat="1" x14ac:dyDescent="0.25">
      <c r="A58" s="146"/>
      <c r="B58" s="149"/>
      <c r="C58" s="143"/>
      <c r="D58" s="9" t="s">
        <v>4</v>
      </c>
      <c r="E58" s="17">
        <f t="shared" si="14"/>
        <v>421202127.09000003</v>
      </c>
      <c r="F58" s="17">
        <f t="shared" si="19"/>
        <v>32979737.989999998</v>
      </c>
      <c r="G58" s="17">
        <f t="shared" si="19"/>
        <v>30253339.84</v>
      </c>
      <c r="H58" s="17">
        <f t="shared" si="18"/>
        <v>33244619.489999998</v>
      </c>
      <c r="I58" s="17">
        <f t="shared" si="18"/>
        <v>41473253.770000003</v>
      </c>
      <c r="J58" s="17">
        <f t="shared" si="19"/>
        <v>36857692.600000001</v>
      </c>
      <c r="K58" s="17">
        <f t="shared" si="19"/>
        <v>33000000</v>
      </c>
      <c r="L58" s="17">
        <f t="shared" si="19"/>
        <v>30000000</v>
      </c>
      <c r="M58" s="17">
        <f t="shared" si="18"/>
        <v>36678696.68</v>
      </c>
      <c r="N58" s="17">
        <f t="shared" si="18"/>
        <v>36678696.68</v>
      </c>
      <c r="O58" s="17">
        <f t="shared" si="18"/>
        <v>36678696.68</v>
      </c>
      <c r="P58" s="17">
        <f t="shared" si="18"/>
        <v>36678696.68</v>
      </c>
      <c r="Q58" s="17">
        <f t="shared" si="18"/>
        <v>36678696.68</v>
      </c>
    </row>
    <row r="59" spans="1:21" s="11" customFormat="1" ht="31.5" x14ac:dyDescent="0.25">
      <c r="A59" s="147"/>
      <c r="B59" s="150"/>
      <c r="C59" s="144"/>
      <c r="D59" s="9" t="s">
        <v>5</v>
      </c>
      <c r="E59" s="17">
        <f t="shared" si="14"/>
        <v>0</v>
      </c>
      <c r="F59" s="17">
        <f t="shared" si="19"/>
        <v>0</v>
      </c>
      <c r="G59" s="17">
        <f t="shared" si="19"/>
        <v>0</v>
      </c>
      <c r="H59" s="17">
        <f t="shared" si="18"/>
        <v>0</v>
      </c>
      <c r="I59" s="17">
        <f t="shared" si="18"/>
        <v>0</v>
      </c>
      <c r="J59" s="17">
        <f t="shared" si="19"/>
        <v>0</v>
      </c>
      <c r="K59" s="17">
        <f t="shared" si="19"/>
        <v>0</v>
      </c>
      <c r="L59" s="17">
        <f t="shared" si="19"/>
        <v>0</v>
      </c>
      <c r="M59" s="17">
        <f t="shared" si="18"/>
        <v>0</v>
      </c>
      <c r="N59" s="17">
        <f t="shared" si="18"/>
        <v>0</v>
      </c>
      <c r="O59" s="17">
        <f t="shared" si="18"/>
        <v>0</v>
      </c>
      <c r="P59" s="17">
        <f t="shared" si="18"/>
        <v>0</v>
      </c>
      <c r="Q59" s="17">
        <f t="shared" si="18"/>
        <v>0</v>
      </c>
    </row>
    <row r="60" spans="1:21" s="11" customFormat="1" x14ac:dyDescent="0.25">
      <c r="A60" s="157" t="s">
        <v>39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9"/>
    </row>
    <row r="61" spans="1:21" s="23" customFormat="1" ht="15" customHeight="1" x14ac:dyDescent="0.25">
      <c r="A61" s="167" t="s">
        <v>40</v>
      </c>
      <c r="B61" s="167" t="s">
        <v>67</v>
      </c>
      <c r="C61" s="167" t="s">
        <v>20</v>
      </c>
      <c r="D61" s="7" t="s">
        <v>7</v>
      </c>
      <c r="E61" s="25">
        <f t="shared" ref="E61:E110" si="20">SUM(F61:Q61)</f>
        <v>2326571.0499999998</v>
      </c>
      <c r="F61" s="25">
        <f>F62+F63+F64+F65</f>
        <v>36217.11</v>
      </c>
      <c r="G61" s="25">
        <f t="shared" ref="G61:Q61" si="21">G62+G63+G64+G65</f>
        <v>332526.32</v>
      </c>
      <c r="H61" s="17">
        <f>H62+H63+H64+H65</f>
        <v>406631.58</v>
      </c>
      <c r="I61" s="17">
        <f t="shared" ref="I61:K61" si="22">I62+I63+I64+I65</f>
        <v>410445.26</v>
      </c>
      <c r="J61" s="17">
        <f>J62+J63+J64+J65</f>
        <v>380075.26</v>
      </c>
      <c r="K61" s="17">
        <f t="shared" si="22"/>
        <v>380495.26</v>
      </c>
      <c r="L61" s="25">
        <f t="shared" si="21"/>
        <v>380180.26</v>
      </c>
      <c r="M61" s="25">
        <f t="shared" si="21"/>
        <v>0</v>
      </c>
      <c r="N61" s="25">
        <f t="shared" si="21"/>
        <v>0</v>
      </c>
      <c r="O61" s="25">
        <f t="shared" si="21"/>
        <v>0</v>
      </c>
      <c r="P61" s="25">
        <f t="shared" si="21"/>
        <v>0</v>
      </c>
      <c r="Q61" s="25">
        <f t="shared" si="21"/>
        <v>0</v>
      </c>
      <c r="R61" s="22"/>
      <c r="S61" s="22"/>
      <c r="T61" s="22"/>
      <c r="U61" s="22"/>
    </row>
    <row r="62" spans="1:21" s="23" customFormat="1" x14ac:dyDescent="0.25">
      <c r="A62" s="168"/>
      <c r="B62" s="168"/>
      <c r="C62" s="168"/>
      <c r="D62" s="7" t="s">
        <v>2</v>
      </c>
      <c r="E62" s="25">
        <f t="shared" si="20"/>
        <v>59500</v>
      </c>
      <c r="F62" s="25">
        <v>5500</v>
      </c>
      <c r="G62" s="25">
        <v>0</v>
      </c>
      <c r="H62" s="17">
        <v>20600</v>
      </c>
      <c r="I62" s="17">
        <v>33400</v>
      </c>
      <c r="J62" s="17">
        <v>0</v>
      </c>
      <c r="K62" s="17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2"/>
      <c r="S62" s="22"/>
      <c r="T62" s="22"/>
      <c r="U62" s="22"/>
    </row>
    <row r="63" spans="1:21" s="23" customFormat="1" ht="31.5" x14ac:dyDescent="0.25">
      <c r="A63" s="168"/>
      <c r="B63" s="168"/>
      <c r="C63" s="168"/>
      <c r="D63" s="7" t="s">
        <v>3</v>
      </c>
      <c r="E63" s="25">
        <f t="shared" si="20"/>
        <v>2145729.25</v>
      </c>
      <c r="F63" s="25">
        <v>28906.25</v>
      </c>
      <c r="G63" s="25">
        <v>315900</v>
      </c>
      <c r="H63" s="17">
        <f>365766.92-66.92</f>
        <v>365700</v>
      </c>
      <c r="I63" s="17">
        <v>356523</v>
      </c>
      <c r="J63" s="17">
        <v>359400</v>
      </c>
      <c r="K63" s="17">
        <v>359800</v>
      </c>
      <c r="L63" s="25">
        <v>359500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2"/>
      <c r="S63" s="22"/>
      <c r="T63" s="22"/>
      <c r="U63" s="22"/>
    </row>
    <row r="64" spans="1:21" s="23" customFormat="1" x14ac:dyDescent="0.25">
      <c r="A64" s="168"/>
      <c r="B64" s="168"/>
      <c r="C64" s="168"/>
      <c r="D64" s="7" t="s">
        <v>4</v>
      </c>
      <c r="E64" s="25">
        <f t="shared" si="20"/>
        <v>121341.79999999997</v>
      </c>
      <c r="F64" s="25">
        <v>1810.86</v>
      </c>
      <c r="G64" s="25">
        <v>16626.32</v>
      </c>
      <c r="H64" s="17">
        <f>20335.1-3.52</f>
        <v>20331.579999999998</v>
      </c>
      <c r="I64" s="17">
        <v>20522.259999999998</v>
      </c>
      <c r="J64" s="17">
        <v>20675.259999999998</v>
      </c>
      <c r="K64" s="17">
        <v>20695.259999999998</v>
      </c>
      <c r="L64" s="25">
        <v>20680.259999999998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2"/>
      <c r="S64" s="22"/>
      <c r="T64" s="22"/>
      <c r="U64" s="22"/>
    </row>
    <row r="65" spans="1:21" s="23" customFormat="1" ht="31.5" x14ac:dyDescent="0.25">
      <c r="A65" s="169"/>
      <c r="B65" s="169"/>
      <c r="C65" s="169"/>
      <c r="D65" s="7" t="s">
        <v>5</v>
      </c>
      <c r="E65" s="25">
        <f t="shared" si="20"/>
        <v>0</v>
      </c>
      <c r="F65" s="25">
        <v>0</v>
      </c>
      <c r="G65" s="25">
        <v>0</v>
      </c>
      <c r="H65" s="17">
        <v>0</v>
      </c>
      <c r="I65" s="17">
        <v>0</v>
      </c>
      <c r="J65" s="17">
        <v>0</v>
      </c>
      <c r="K65" s="17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2"/>
      <c r="S65" s="22"/>
      <c r="T65" s="22"/>
      <c r="U65" s="22"/>
    </row>
    <row r="66" spans="1:21" s="23" customFormat="1" ht="15" customHeight="1" x14ac:dyDescent="0.25">
      <c r="A66" s="166" t="s">
        <v>66</v>
      </c>
      <c r="B66" s="166" t="s">
        <v>68</v>
      </c>
      <c r="C66" s="166" t="s">
        <v>20</v>
      </c>
      <c r="D66" s="7" t="s">
        <v>7</v>
      </c>
      <c r="E66" s="25">
        <f t="shared" si="20"/>
        <v>0</v>
      </c>
      <c r="F66" s="25">
        <f>F67+F68+F69+F70</f>
        <v>0</v>
      </c>
      <c r="G66" s="25">
        <f t="shared" ref="G66:Q66" si="23">G67+G68+G69+G70</f>
        <v>0</v>
      </c>
      <c r="H66" s="17">
        <f t="shared" si="23"/>
        <v>0</v>
      </c>
      <c r="I66" s="25">
        <f t="shared" si="23"/>
        <v>0</v>
      </c>
      <c r="J66" s="25">
        <f t="shared" si="23"/>
        <v>0</v>
      </c>
      <c r="K66" s="25">
        <f t="shared" si="23"/>
        <v>0</v>
      </c>
      <c r="L66" s="25">
        <f t="shared" si="23"/>
        <v>0</v>
      </c>
      <c r="M66" s="25">
        <f t="shared" si="23"/>
        <v>0</v>
      </c>
      <c r="N66" s="25">
        <f t="shared" si="23"/>
        <v>0</v>
      </c>
      <c r="O66" s="25">
        <f t="shared" si="23"/>
        <v>0</v>
      </c>
      <c r="P66" s="25">
        <f t="shared" si="23"/>
        <v>0</v>
      </c>
      <c r="Q66" s="25">
        <f t="shared" si="23"/>
        <v>0</v>
      </c>
      <c r="R66" s="22"/>
      <c r="S66" s="22"/>
      <c r="T66" s="22"/>
      <c r="U66" s="22"/>
    </row>
    <row r="67" spans="1:21" s="23" customFormat="1" x14ac:dyDescent="0.25">
      <c r="A67" s="166"/>
      <c r="B67" s="166"/>
      <c r="C67" s="166"/>
      <c r="D67" s="7" t="s">
        <v>2</v>
      </c>
      <c r="E67" s="25">
        <f t="shared" si="20"/>
        <v>0</v>
      </c>
      <c r="F67" s="25">
        <v>0</v>
      </c>
      <c r="G67" s="25">
        <v>0</v>
      </c>
      <c r="H67" s="17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2"/>
      <c r="S67" s="22"/>
      <c r="T67" s="22"/>
      <c r="U67" s="22"/>
    </row>
    <row r="68" spans="1:21" s="23" customFormat="1" ht="31.5" x14ac:dyDescent="0.25">
      <c r="A68" s="166"/>
      <c r="B68" s="166"/>
      <c r="C68" s="166"/>
      <c r="D68" s="7" t="s">
        <v>3</v>
      </c>
      <c r="E68" s="25">
        <f t="shared" si="20"/>
        <v>0</v>
      </c>
      <c r="F68" s="25">
        <v>0</v>
      </c>
      <c r="G68" s="25">
        <v>0</v>
      </c>
      <c r="H68" s="17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2"/>
      <c r="S68" s="22"/>
      <c r="T68" s="22"/>
      <c r="U68" s="22"/>
    </row>
    <row r="69" spans="1:21" s="23" customFormat="1" x14ac:dyDescent="0.25">
      <c r="A69" s="166"/>
      <c r="B69" s="166"/>
      <c r="C69" s="166"/>
      <c r="D69" s="7" t="s">
        <v>4</v>
      </c>
      <c r="E69" s="25">
        <f t="shared" si="20"/>
        <v>0</v>
      </c>
      <c r="F69" s="25">
        <v>0</v>
      </c>
      <c r="G69" s="25">
        <v>0</v>
      </c>
      <c r="H69" s="17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2"/>
      <c r="S69" s="22"/>
      <c r="T69" s="22"/>
      <c r="U69" s="22"/>
    </row>
    <row r="70" spans="1:21" s="23" customFormat="1" ht="31.5" x14ac:dyDescent="0.25">
      <c r="A70" s="166"/>
      <c r="B70" s="166"/>
      <c r="C70" s="166"/>
      <c r="D70" s="7" t="s">
        <v>5</v>
      </c>
      <c r="E70" s="25">
        <f t="shared" si="20"/>
        <v>0</v>
      </c>
      <c r="F70" s="25">
        <v>0</v>
      </c>
      <c r="G70" s="25">
        <v>0</v>
      </c>
      <c r="H70" s="17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4"/>
      <c r="S70" s="24"/>
      <c r="T70" s="24"/>
      <c r="U70" s="24"/>
    </row>
    <row r="71" spans="1:21" s="23" customFormat="1" ht="15" customHeight="1" x14ac:dyDescent="0.25">
      <c r="A71" s="166" t="s">
        <v>77</v>
      </c>
      <c r="B71" s="166" t="s">
        <v>69</v>
      </c>
      <c r="C71" s="166" t="s">
        <v>20</v>
      </c>
      <c r="D71" s="7" t="s">
        <v>7</v>
      </c>
      <c r="E71" s="25">
        <f t="shared" si="20"/>
        <v>0</v>
      </c>
      <c r="F71" s="25">
        <f>F72+F73+F74+F75</f>
        <v>0</v>
      </c>
      <c r="G71" s="25">
        <f t="shared" ref="G71:Q71" si="24">G72+G73+G74+G75</f>
        <v>0</v>
      </c>
      <c r="H71" s="17">
        <f t="shared" si="24"/>
        <v>0</v>
      </c>
      <c r="I71" s="25">
        <f t="shared" si="24"/>
        <v>0</v>
      </c>
      <c r="J71" s="25">
        <f t="shared" si="24"/>
        <v>0</v>
      </c>
      <c r="K71" s="25">
        <f t="shared" si="24"/>
        <v>0</v>
      </c>
      <c r="L71" s="25">
        <f t="shared" si="24"/>
        <v>0</v>
      </c>
      <c r="M71" s="25">
        <f t="shared" si="24"/>
        <v>0</v>
      </c>
      <c r="N71" s="25">
        <f t="shared" si="24"/>
        <v>0</v>
      </c>
      <c r="O71" s="25">
        <f t="shared" si="24"/>
        <v>0</v>
      </c>
      <c r="P71" s="25">
        <f t="shared" si="24"/>
        <v>0</v>
      </c>
      <c r="Q71" s="25">
        <f t="shared" si="24"/>
        <v>0</v>
      </c>
      <c r="R71" s="24"/>
      <c r="S71" s="24"/>
      <c r="T71" s="24"/>
      <c r="U71" s="24"/>
    </row>
    <row r="72" spans="1:21" s="23" customFormat="1" x14ac:dyDescent="0.25">
      <c r="A72" s="166"/>
      <c r="B72" s="166"/>
      <c r="C72" s="166"/>
      <c r="D72" s="7" t="s">
        <v>2</v>
      </c>
      <c r="E72" s="25">
        <f t="shared" si="20"/>
        <v>0</v>
      </c>
      <c r="F72" s="25">
        <v>0</v>
      </c>
      <c r="G72" s="25">
        <v>0</v>
      </c>
      <c r="H72" s="17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4"/>
      <c r="S72" s="24"/>
      <c r="T72" s="24"/>
      <c r="U72" s="24"/>
    </row>
    <row r="73" spans="1:21" s="23" customFormat="1" ht="31.5" x14ac:dyDescent="0.25">
      <c r="A73" s="166"/>
      <c r="B73" s="166"/>
      <c r="C73" s="166"/>
      <c r="D73" s="7" t="s">
        <v>3</v>
      </c>
      <c r="E73" s="25">
        <f t="shared" si="20"/>
        <v>0</v>
      </c>
      <c r="F73" s="25">
        <v>0</v>
      </c>
      <c r="G73" s="25">
        <v>0</v>
      </c>
      <c r="H73" s="17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4"/>
      <c r="S73" s="24"/>
      <c r="T73" s="24"/>
      <c r="U73" s="24"/>
    </row>
    <row r="74" spans="1:21" s="23" customFormat="1" x14ac:dyDescent="0.25">
      <c r="A74" s="166"/>
      <c r="B74" s="166"/>
      <c r="C74" s="166"/>
      <c r="D74" s="7" t="s">
        <v>4</v>
      </c>
      <c r="E74" s="25">
        <f t="shared" si="20"/>
        <v>0</v>
      </c>
      <c r="F74" s="25">
        <v>0</v>
      </c>
      <c r="G74" s="25">
        <v>0</v>
      </c>
      <c r="H74" s="17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4"/>
      <c r="S74" s="24"/>
      <c r="T74" s="24"/>
      <c r="U74" s="24"/>
    </row>
    <row r="75" spans="1:21" s="23" customFormat="1" ht="31.5" x14ac:dyDescent="0.25">
      <c r="A75" s="166"/>
      <c r="B75" s="166"/>
      <c r="C75" s="166"/>
      <c r="D75" s="7" t="s">
        <v>5</v>
      </c>
      <c r="E75" s="25">
        <f t="shared" si="20"/>
        <v>0</v>
      </c>
      <c r="F75" s="25">
        <v>0</v>
      </c>
      <c r="G75" s="25">
        <v>0</v>
      </c>
      <c r="H75" s="17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</row>
    <row r="76" spans="1:21" s="23" customFormat="1" ht="15" customHeight="1" x14ac:dyDescent="0.25">
      <c r="A76" s="166" t="s">
        <v>78</v>
      </c>
      <c r="B76" s="167" t="s">
        <v>70</v>
      </c>
      <c r="C76" s="166" t="s">
        <v>20</v>
      </c>
      <c r="D76" s="7" t="s">
        <v>7</v>
      </c>
      <c r="E76" s="25">
        <f t="shared" si="20"/>
        <v>123016</v>
      </c>
      <c r="F76" s="25">
        <f>F77+F78+F79+F80</f>
        <v>123016</v>
      </c>
      <c r="G76" s="25">
        <f t="shared" ref="G76:Q76" si="25">G77+G78+G79+G80</f>
        <v>0</v>
      </c>
      <c r="H76" s="17">
        <f t="shared" si="25"/>
        <v>0</v>
      </c>
      <c r="I76" s="25">
        <f t="shared" si="25"/>
        <v>0</v>
      </c>
      <c r="J76" s="25">
        <f t="shared" si="25"/>
        <v>0</v>
      </c>
      <c r="K76" s="25">
        <f t="shared" si="25"/>
        <v>0</v>
      </c>
      <c r="L76" s="25">
        <f t="shared" si="25"/>
        <v>0</v>
      </c>
      <c r="M76" s="25">
        <f t="shared" si="25"/>
        <v>0</v>
      </c>
      <c r="N76" s="25">
        <f t="shared" si="25"/>
        <v>0</v>
      </c>
      <c r="O76" s="25">
        <f t="shared" si="25"/>
        <v>0</v>
      </c>
      <c r="P76" s="25">
        <f t="shared" si="25"/>
        <v>0</v>
      </c>
      <c r="Q76" s="25">
        <f t="shared" si="25"/>
        <v>0</v>
      </c>
    </row>
    <row r="77" spans="1:21" s="23" customFormat="1" x14ac:dyDescent="0.25">
      <c r="A77" s="166"/>
      <c r="B77" s="168"/>
      <c r="C77" s="166"/>
      <c r="D77" s="7" t="s">
        <v>2</v>
      </c>
      <c r="E77" s="25">
        <f t="shared" si="20"/>
        <v>0</v>
      </c>
      <c r="F77" s="25">
        <v>0</v>
      </c>
      <c r="G77" s="25">
        <v>0</v>
      </c>
      <c r="H77" s="17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</row>
    <row r="78" spans="1:21" s="23" customFormat="1" ht="31.5" x14ac:dyDescent="0.25">
      <c r="A78" s="166"/>
      <c r="B78" s="168"/>
      <c r="C78" s="166"/>
      <c r="D78" s="7" t="s">
        <v>3</v>
      </c>
      <c r="E78" s="25">
        <f t="shared" si="20"/>
        <v>116865</v>
      </c>
      <c r="F78" s="25">
        <v>116865</v>
      </c>
      <c r="G78" s="25">
        <v>0</v>
      </c>
      <c r="H78" s="17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</row>
    <row r="79" spans="1:21" s="23" customFormat="1" x14ac:dyDescent="0.25">
      <c r="A79" s="166"/>
      <c r="B79" s="168"/>
      <c r="C79" s="166"/>
      <c r="D79" s="7" t="s">
        <v>4</v>
      </c>
      <c r="E79" s="25">
        <f t="shared" si="20"/>
        <v>6151</v>
      </c>
      <c r="F79" s="25">
        <v>6151</v>
      </c>
      <c r="G79" s="25">
        <v>0</v>
      </c>
      <c r="H79" s="17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</row>
    <row r="80" spans="1:21" s="23" customFormat="1" ht="31.5" x14ac:dyDescent="0.25">
      <c r="A80" s="166"/>
      <c r="B80" s="169"/>
      <c r="C80" s="166"/>
      <c r="D80" s="7" t="s">
        <v>5</v>
      </c>
      <c r="E80" s="25">
        <f t="shared" si="20"/>
        <v>0</v>
      </c>
      <c r="F80" s="25">
        <v>0</v>
      </c>
      <c r="G80" s="25">
        <v>0</v>
      </c>
      <c r="H80" s="17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</row>
    <row r="81" spans="1:17" s="23" customFormat="1" x14ac:dyDescent="0.25">
      <c r="A81" s="166" t="s">
        <v>79</v>
      </c>
      <c r="B81" s="167" t="s">
        <v>71</v>
      </c>
      <c r="C81" s="166" t="s">
        <v>20</v>
      </c>
      <c r="D81" s="7" t="s">
        <v>7</v>
      </c>
      <c r="E81" s="25">
        <f t="shared" si="20"/>
        <v>0</v>
      </c>
      <c r="F81" s="25">
        <f>F82+F83+F84+F85</f>
        <v>0</v>
      </c>
      <c r="G81" s="25">
        <f t="shared" ref="G81:Q81" si="26">G82+G83+G84+G85</f>
        <v>0</v>
      </c>
      <c r="H81" s="17">
        <f t="shared" si="26"/>
        <v>0</v>
      </c>
      <c r="I81" s="25">
        <f t="shared" si="26"/>
        <v>0</v>
      </c>
      <c r="J81" s="25">
        <f t="shared" si="26"/>
        <v>0</v>
      </c>
      <c r="K81" s="25">
        <f t="shared" si="26"/>
        <v>0</v>
      </c>
      <c r="L81" s="25">
        <f t="shared" si="26"/>
        <v>0</v>
      </c>
      <c r="M81" s="25">
        <f t="shared" si="26"/>
        <v>0</v>
      </c>
      <c r="N81" s="25">
        <f t="shared" si="26"/>
        <v>0</v>
      </c>
      <c r="O81" s="25">
        <f t="shared" si="26"/>
        <v>0</v>
      </c>
      <c r="P81" s="25">
        <f t="shared" si="26"/>
        <v>0</v>
      </c>
      <c r="Q81" s="25">
        <f t="shared" si="26"/>
        <v>0</v>
      </c>
    </row>
    <row r="82" spans="1:17" s="23" customFormat="1" x14ac:dyDescent="0.25">
      <c r="A82" s="166"/>
      <c r="B82" s="168"/>
      <c r="C82" s="166"/>
      <c r="D82" s="7" t="s">
        <v>2</v>
      </c>
      <c r="E82" s="25">
        <f t="shared" si="20"/>
        <v>0</v>
      </c>
      <c r="F82" s="25">
        <v>0</v>
      </c>
      <c r="G82" s="25">
        <v>0</v>
      </c>
      <c r="H82" s="17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</row>
    <row r="83" spans="1:17" s="23" customFormat="1" ht="31.5" x14ac:dyDescent="0.25">
      <c r="A83" s="166"/>
      <c r="B83" s="168"/>
      <c r="C83" s="166"/>
      <c r="D83" s="7" t="s">
        <v>3</v>
      </c>
      <c r="E83" s="25">
        <f t="shared" si="20"/>
        <v>0</v>
      </c>
      <c r="F83" s="25">
        <v>0</v>
      </c>
      <c r="G83" s="25">
        <v>0</v>
      </c>
      <c r="H83" s="17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</row>
    <row r="84" spans="1:17" s="23" customFormat="1" x14ac:dyDescent="0.25">
      <c r="A84" s="166"/>
      <c r="B84" s="168"/>
      <c r="C84" s="166"/>
      <c r="D84" s="7" t="s">
        <v>4</v>
      </c>
      <c r="E84" s="25">
        <f t="shared" si="20"/>
        <v>0</v>
      </c>
      <c r="F84" s="25">
        <v>0</v>
      </c>
      <c r="G84" s="25">
        <v>0</v>
      </c>
      <c r="H84" s="17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</row>
    <row r="85" spans="1:17" s="23" customFormat="1" ht="31.5" x14ac:dyDescent="0.25">
      <c r="A85" s="166"/>
      <c r="B85" s="169"/>
      <c r="C85" s="166"/>
      <c r="D85" s="7" t="s">
        <v>5</v>
      </c>
      <c r="E85" s="25">
        <f t="shared" si="20"/>
        <v>0</v>
      </c>
      <c r="F85" s="25">
        <v>0</v>
      </c>
      <c r="G85" s="25">
        <v>0</v>
      </c>
      <c r="H85" s="17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</row>
    <row r="86" spans="1:17" s="23" customFormat="1" x14ac:dyDescent="0.25">
      <c r="A86" s="166" t="s">
        <v>80</v>
      </c>
      <c r="B86" s="167" t="s">
        <v>72</v>
      </c>
      <c r="C86" s="166" t="s">
        <v>20</v>
      </c>
      <c r="D86" s="7" t="s">
        <v>7</v>
      </c>
      <c r="E86" s="25">
        <f t="shared" si="20"/>
        <v>70000</v>
      </c>
      <c r="F86" s="25">
        <f>F87+F88+F89+F90</f>
        <v>70000</v>
      </c>
      <c r="G86" s="25">
        <f t="shared" ref="G86:Q86" si="27">G87+G88+G89+G90</f>
        <v>0</v>
      </c>
      <c r="H86" s="17">
        <f t="shared" si="27"/>
        <v>0</v>
      </c>
      <c r="I86" s="25">
        <f t="shared" si="27"/>
        <v>0</v>
      </c>
      <c r="J86" s="25">
        <f t="shared" si="27"/>
        <v>0</v>
      </c>
      <c r="K86" s="25">
        <f t="shared" si="27"/>
        <v>0</v>
      </c>
      <c r="L86" s="25">
        <f t="shared" si="27"/>
        <v>0</v>
      </c>
      <c r="M86" s="25">
        <f t="shared" si="27"/>
        <v>0</v>
      </c>
      <c r="N86" s="25">
        <f t="shared" si="27"/>
        <v>0</v>
      </c>
      <c r="O86" s="25">
        <f t="shared" si="27"/>
        <v>0</v>
      </c>
      <c r="P86" s="25">
        <f t="shared" si="27"/>
        <v>0</v>
      </c>
      <c r="Q86" s="25">
        <f t="shared" si="27"/>
        <v>0</v>
      </c>
    </row>
    <row r="87" spans="1:17" s="23" customFormat="1" x14ac:dyDescent="0.25">
      <c r="A87" s="166"/>
      <c r="B87" s="168"/>
      <c r="C87" s="166"/>
      <c r="D87" s="7" t="s">
        <v>2</v>
      </c>
      <c r="E87" s="25">
        <f t="shared" si="20"/>
        <v>0</v>
      </c>
      <c r="F87" s="25">
        <v>0</v>
      </c>
      <c r="G87" s="25">
        <v>0</v>
      </c>
      <c r="H87" s="17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</row>
    <row r="88" spans="1:17" s="23" customFormat="1" ht="31.5" x14ac:dyDescent="0.25">
      <c r="A88" s="166"/>
      <c r="B88" s="168"/>
      <c r="C88" s="166"/>
      <c r="D88" s="7" t="s">
        <v>3</v>
      </c>
      <c r="E88" s="25">
        <f t="shared" si="20"/>
        <v>66500</v>
      </c>
      <c r="F88" s="25">
        <v>66500</v>
      </c>
      <c r="G88" s="25">
        <v>0</v>
      </c>
      <c r="H88" s="17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</row>
    <row r="89" spans="1:17" s="23" customFormat="1" x14ac:dyDescent="0.25">
      <c r="A89" s="166"/>
      <c r="B89" s="168"/>
      <c r="C89" s="166"/>
      <c r="D89" s="7" t="s">
        <v>4</v>
      </c>
      <c r="E89" s="25">
        <f t="shared" si="20"/>
        <v>3500</v>
      </c>
      <c r="F89" s="25">
        <v>3500</v>
      </c>
      <c r="G89" s="25">
        <v>0</v>
      </c>
      <c r="H89" s="17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</row>
    <row r="90" spans="1:17" s="23" customFormat="1" ht="31.5" x14ac:dyDescent="0.25">
      <c r="A90" s="166"/>
      <c r="B90" s="169"/>
      <c r="C90" s="166"/>
      <c r="D90" s="7" t="s">
        <v>5</v>
      </c>
      <c r="E90" s="25">
        <f t="shared" si="20"/>
        <v>0</v>
      </c>
      <c r="F90" s="25">
        <v>0</v>
      </c>
      <c r="G90" s="25">
        <v>0</v>
      </c>
      <c r="H90" s="17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</row>
    <row r="91" spans="1:17" s="23" customFormat="1" x14ac:dyDescent="0.25">
      <c r="A91" s="166" t="s">
        <v>81</v>
      </c>
      <c r="B91" s="167" t="s">
        <v>73</v>
      </c>
      <c r="C91" s="166" t="s">
        <v>20</v>
      </c>
      <c r="D91" s="7" t="s">
        <v>7</v>
      </c>
      <c r="E91" s="25">
        <f t="shared" si="20"/>
        <v>16571</v>
      </c>
      <c r="F91" s="25">
        <f>F92+F93+F94+F95</f>
        <v>16571</v>
      </c>
      <c r="G91" s="25">
        <f t="shared" ref="G91:Q91" si="28">G92+G93+G94+G95</f>
        <v>0</v>
      </c>
      <c r="H91" s="17">
        <f t="shared" si="28"/>
        <v>0</v>
      </c>
      <c r="I91" s="25">
        <f t="shared" si="28"/>
        <v>0</v>
      </c>
      <c r="J91" s="25">
        <f t="shared" si="28"/>
        <v>0</v>
      </c>
      <c r="K91" s="25">
        <f t="shared" si="28"/>
        <v>0</v>
      </c>
      <c r="L91" s="25">
        <f t="shared" si="28"/>
        <v>0</v>
      </c>
      <c r="M91" s="25">
        <f t="shared" si="28"/>
        <v>0</v>
      </c>
      <c r="N91" s="25">
        <f t="shared" si="28"/>
        <v>0</v>
      </c>
      <c r="O91" s="25">
        <f t="shared" si="28"/>
        <v>0</v>
      </c>
      <c r="P91" s="25">
        <f t="shared" si="28"/>
        <v>0</v>
      </c>
      <c r="Q91" s="25">
        <f t="shared" si="28"/>
        <v>0</v>
      </c>
    </row>
    <row r="92" spans="1:17" s="23" customFormat="1" x14ac:dyDescent="0.25">
      <c r="A92" s="166"/>
      <c r="B92" s="168"/>
      <c r="C92" s="166"/>
      <c r="D92" s="7" t="s">
        <v>2</v>
      </c>
      <c r="E92" s="25">
        <f t="shared" si="20"/>
        <v>0</v>
      </c>
      <c r="F92" s="25">
        <v>0</v>
      </c>
      <c r="G92" s="25">
        <v>0</v>
      </c>
      <c r="H92" s="17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</row>
    <row r="93" spans="1:17" s="23" customFormat="1" ht="31.5" x14ac:dyDescent="0.25">
      <c r="A93" s="166"/>
      <c r="B93" s="168"/>
      <c r="C93" s="166"/>
      <c r="D93" s="7" t="s">
        <v>3</v>
      </c>
      <c r="E93" s="25">
        <f t="shared" si="20"/>
        <v>15743</v>
      </c>
      <c r="F93" s="25">
        <v>15743</v>
      </c>
      <c r="G93" s="25">
        <v>0</v>
      </c>
      <c r="H93" s="17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</row>
    <row r="94" spans="1:17" s="23" customFormat="1" x14ac:dyDescent="0.25">
      <c r="A94" s="166"/>
      <c r="B94" s="168"/>
      <c r="C94" s="166"/>
      <c r="D94" s="7" t="s">
        <v>4</v>
      </c>
      <c r="E94" s="25">
        <f t="shared" si="20"/>
        <v>828</v>
      </c>
      <c r="F94" s="25">
        <v>828</v>
      </c>
      <c r="G94" s="25">
        <v>0</v>
      </c>
      <c r="H94" s="17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</row>
    <row r="95" spans="1:17" s="23" customFormat="1" ht="31.5" x14ac:dyDescent="0.25">
      <c r="A95" s="166"/>
      <c r="B95" s="169"/>
      <c r="C95" s="166"/>
      <c r="D95" s="7" t="s">
        <v>5</v>
      </c>
      <c r="E95" s="25">
        <f t="shared" si="20"/>
        <v>0</v>
      </c>
      <c r="F95" s="25">
        <v>0</v>
      </c>
      <c r="G95" s="25">
        <v>0</v>
      </c>
      <c r="H95" s="17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</row>
    <row r="96" spans="1:17" s="23" customFormat="1" x14ac:dyDescent="0.25">
      <c r="A96" s="166" t="s">
        <v>82</v>
      </c>
      <c r="B96" s="167" t="s">
        <v>74</v>
      </c>
      <c r="C96" s="166" t="s">
        <v>20</v>
      </c>
      <c r="D96" s="7" t="s">
        <v>7</v>
      </c>
      <c r="E96" s="25">
        <f t="shared" si="20"/>
        <v>10413</v>
      </c>
      <c r="F96" s="25">
        <f>F97+F98+F99+F100</f>
        <v>10413</v>
      </c>
      <c r="G96" s="25">
        <f t="shared" ref="G96:Q96" si="29">G97+G98+G99+G100</f>
        <v>0</v>
      </c>
      <c r="H96" s="17">
        <f t="shared" si="29"/>
        <v>0</v>
      </c>
      <c r="I96" s="25">
        <f t="shared" si="29"/>
        <v>0</v>
      </c>
      <c r="J96" s="25">
        <f t="shared" si="29"/>
        <v>0</v>
      </c>
      <c r="K96" s="25">
        <f t="shared" si="29"/>
        <v>0</v>
      </c>
      <c r="L96" s="25">
        <f t="shared" si="29"/>
        <v>0</v>
      </c>
      <c r="M96" s="25">
        <f t="shared" si="29"/>
        <v>0</v>
      </c>
      <c r="N96" s="25">
        <f t="shared" si="29"/>
        <v>0</v>
      </c>
      <c r="O96" s="25">
        <f t="shared" si="29"/>
        <v>0</v>
      </c>
      <c r="P96" s="25">
        <f t="shared" si="29"/>
        <v>0</v>
      </c>
      <c r="Q96" s="25">
        <f t="shared" si="29"/>
        <v>0</v>
      </c>
    </row>
    <row r="97" spans="1:17" s="23" customFormat="1" x14ac:dyDescent="0.25">
      <c r="A97" s="166"/>
      <c r="B97" s="168"/>
      <c r="C97" s="166"/>
      <c r="D97" s="7" t="s">
        <v>2</v>
      </c>
      <c r="E97" s="25">
        <f t="shared" si="20"/>
        <v>0</v>
      </c>
      <c r="F97" s="25">
        <v>0</v>
      </c>
      <c r="G97" s="25">
        <v>0</v>
      </c>
      <c r="H97" s="17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</row>
    <row r="98" spans="1:17" s="23" customFormat="1" ht="31.5" x14ac:dyDescent="0.25">
      <c r="A98" s="166"/>
      <c r="B98" s="168"/>
      <c r="C98" s="166"/>
      <c r="D98" s="7" t="s">
        <v>3</v>
      </c>
      <c r="E98" s="25">
        <f t="shared" si="20"/>
        <v>9892</v>
      </c>
      <c r="F98" s="25">
        <v>9892</v>
      </c>
      <c r="G98" s="25">
        <v>0</v>
      </c>
      <c r="H98" s="17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</row>
    <row r="99" spans="1:17" s="23" customFormat="1" x14ac:dyDescent="0.25">
      <c r="A99" s="166"/>
      <c r="B99" s="168"/>
      <c r="C99" s="166"/>
      <c r="D99" s="7" t="s">
        <v>4</v>
      </c>
      <c r="E99" s="25">
        <f t="shared" si="20"/>
        <v>521</v>
      </c>
      <c r="F99" s="25">
        <v>521</v>
      </c>
      <c r="G99" s="25">
        <v>0</v>
      </c>
      <c r="H99" s="17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</row>
    <row r="100" spans="1:17" s="23" customFormat="1" ht="31.5" x14ac:dyDescent="0.25">
      <c r="A100" s="166"/>
      <c r="B100" s="169"/>
      <c r="C100" s="166"/>
      <c r="D100" s="7" t="s">
        <v>5</v>
      </c>
      <c r="E100" s="25">
        <f t="shared" si="20"/>
        <v>0</v>
      </c>
      <c r="F100" s="25">
        <v>0</v>
      </c>
      <c r="G100" s="25">
        <v>0</v>
      </c>
      <c r="H100" s="17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</row>
    <row r="101" spans="1:17" s="23" customFormat="1" x14ac:dyDescent="0.25">
      <c r="A101" s="166" t="s">
        <v>83</v>
      </c>
      <c r="B101" s="167" t="s">
        <v>75</v>
      </c>
      <c r="C101" s="166" t="s">
        <v>20</v>
      </c>
      <c r="D101" s="7" t="s">
        <v>7</v>
      </c>
      <c r="E101" s="25">
        <f t="shared" si="20"/>
        <v>80000</v>
      </c>
      <c r="F101" s="25">
        <f>F102+F103+F104+F105</f>
        <v>80000</v>
      </c>
      <c r="G101" s="25">
        <f t="shared" ref="G101:Q101" si="30">G102+G103+G104+G105</f>
        <v>0</v>
      </c>
      <c r="H101" s="17">
        <f t="shared" si="30"/>
        <v>0</v>
      </c>
      <c r="I101" s="25">
        <f t="shared" si="30"/>
        <v>0</v>
      </c>
      <c r="J101" s="25">
        <f t="shared" si="30"/>
        <v>0</v>
      </c>
      <c r="K101" s="25">
        <f t="shared" si="30"/>
        <v>0</v>
      </c>
      <c r="L101" s="25">
        <f t="shared" si="30"/>
        <v>0</v>
      </c>
      <c r="M101" s="25">
        <f t="shared" si="30"/>
        <v>0</v>
      </c>
      <c r="N101" s="25">
        <f t="shared" si="30"/>
        <v>0</v>
      </c>
      <c r="O101" s="25">
        <f t="shared" si="30"/>
        <v>0</v>
      </c>
      <c r="P101" s="25">
        <f t="shared" si="30"/>
        <v>0</v>
      </c>
      <c r="Q101" s="25">
        <f t="shared" si="30"/>
        <v>0</v>
      </c>
    </row>
    <row r="102" spans="1:17" s="23" customFormat="1" x14ac:dyDescent="0.25">
      <c r="A102" s="166"/>
      <c r="B102" s="168"/>
      <c r="C102" s="166"/>
      <c r="D102" s="7" t="s">
        <v>2</v>
      </c>
      <c r="E102" s="25">
        <f t="shared" si="20"/>
        <v>0</v>
      </c>
      <c r="F102" s="25">
        <v>0</v>
      </c>
      <c r="G102" s="25">
        <v>0</v>
      </c>
      <c r="H102" s="17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</row>
    <row r="103" spans="1:17" s="23" customFormat="1" ht="31.5" x14ac:dyDescent="0.25">
      <c r="A103" s="166"/>
      <c r="B103" s="168"/>
      <c r="C103" s="166"/>
      <c r="D103" s="7" t="s">
        <v>3</v>
      </c>
      <c r="E103" s="25">
        <f t="shared" si="20"/>
        <v>76000</v>
      </c>
      <c r="F103" s="25">
        <v>76000</v>
      </c>
      <c r="G103" s="25">
        <v>0</v>
      </c>
      <c r="H103" s="17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</row>
    <row r="104" spans="1:17" s="23" customFormat="1" x14ac:dyDescent="0.25">
      <c r="A104" s="166"/>
      <c r="B104" s="168"/>
      <c r="C104" s="166"/>
      <c r="D104" s="7" t="s">
        <v>4</v>
      </c>
      <c r="E104" s="25">
        <f t="shared" si="20"/>
        <v>4000</v>
      </c>
      <c r="F104" s="25">
        <v>4000</v>
      </c>
      <c r="G104" s="25">
        <v>0</v>
      </c>
      <c r="H104" s="17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</row>
    <row r="105" spans="1:17" s="23" customFormat="1" ht="31.5" x14ac:dyDescent="0.25">
      <c r="A105" s="166"/>
      <c r="B105" s="169"/>
      <c r="C105" s="166"/>
      <c r="D105" s="7" t="s">
        <v>5</v>
      </c>
      <c r="E105" s="25">
        <f t="shared" si="20"/>
        <v>0</v>
      </c>
      <c r="F105" s="25">
        <v>0</v>
      </c>
      <c r="G105" s="25">
        <v>0</v>
      </c>
      <c r="H105" s="17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</row>
    <row r="106" spans="1:17" s="23" customFormat="1" x14ac:dyDescent="0.25">
      <c r="A106" s="165" t="s">
        <v>76</v>
      </c>
      <c r="B106" s="165"/>
      <c r="C106" s="165"/>
      <c r="D106" s="7" t="s">
        <v>7</v>
      </c>
      <c r="E106" s="25">
        <f t="shared" si="20"/>
        <v>2626571.0499999998</v>
      </c>
      <c r="F106" s="25">
        <f>F107+F108+F109+F110</f>
        <v>336217.11</v>
      </c>
      <c r="G106" s="25">
        <f t="shared" ref="G106:Q106" si="31">G107+G108+G109+G110</f>
        <v>332526.32</v>
      </c>
      <c r="H106" s="17">
        <f t="shared" si="31"/>
        <v>406631.58</v>
      </c>
      <c r="I106" s="25">
        <f t="shared" si="31"/>
        <v>410445.26</v>
      </c>
      <c r="J106" s="25">
        <f t="shared" si="31"/>
        <v>380075.26</v>
      </c>
      <c r="K106" s="25">
        <f t="shared" si="31"/>
        <v>380495.26</v>
      </c>
      <c r="L106" s="25">
        <f t="shared" si="31"/>
        <v>380180.26</v>
      </c>
      <c r="M106" s="25">
        <f t="shared" si="31"/>
        <v>0</v>
      </c>
      <c r="N106" s="25">
        <f t="shared" si="31"/>
        <v>0</v>
      </c>
      <c r="O106" s="25">
        <f t="shared" si="31"/>
        <v>0</v>
      </c>
      <c r="P106" s="25">
        <f t="shared" si="31"/>
        <v>0</v>
      </c>
      <c r="Q106" s="25">
        <f t="shared" si="31"/>
        <v>0</v>
      </c>
    </row>
    <row r="107" spans="1:17" s="23" customFormat="1" x14ac:dyDescent="0.25">
      <c r="A107" s="165"/>
      <c r="B107" s="165"/>
      <c r="C107" s="165"/>
      <c r="D107" s="7" t="s">
        <v>2</v>
      </c>
      <c r="E107" s="25">
        <f t="shared" si="20"/>
        <v>59500</v>
      </c>
      <c r="F107" s="25">
        <f>F62+F67+F72+F77+F82+F87+F92+F97+F102</f>
        <v>5500</v>
      </c>
      <c r="G107" s="25">
        <f t="shared" ref="G107:Q110" si="32">G62+G67+G72+G77+G82+G87+G92+G97+G102</f>
        <v>0</v>
      </c>
      <c r="H107" s="17">
        <f t="shared" si="32"/>
        <v>20600</v>
      </c>
      <c r="I107" s="25">
        <f t="shared" si="32"/>
        <v>33400</v>
      </c>
      <c r="J107" s="25">
        <f t="shared" si="32"/>
        <v>0</v>
      </c>
      <c r="K107" s="25">
        <f t="shared" si="32"/>
        <v>0</v>
      </c>
      <c r="L107" s="25">
        <f t="shared" si="32"/>
        <v>0</v>
      </c>
      <c r="M107" s="25">
        <f t="shared" si="32"/>
        <v>0</v>
      </c>
      <c r="N107" s="25">
        <f t="shared" si="32"/>
        <v>0</v>
      </c>
      <c r="O107" s="25">
        <f t="shared" si="32"/>
        <v>0</v>
      </c>
      <c r="P107" s="25">
        <f t="shared" si="32"/>
        <v>0</v>
      </c>
      <c r="Q107" s="25">
        <f t="shared" si="32"/>
        <v>0</v>
      </c>
    </row>
    <row r="108" spans="1:17" s="23" customFormat="1" ht="31.5" x14ac:dyDescent="0.25">
      <c r="A108" s="165"/>
      <c r="B108" s="165"/>
      <c r="C108" s="165"/>
      <c r="D108" s="7" t="s">
        <v>3</v>
      </c>
      <c r="E108" s="25">
        <f t="shared" si="20"/>
        <v>2430729.25</v>
      </c>
      <c r="F108" s="25">
        <f t="shared" ref="F108:L110" si="33">F63+F68+F73+F78+F83+F88+F93+F98+F103</f>
        <v>313906.25</v>
      </c>
      <c r="G108" s="25">
        <f t="shared" si="33"/>
        <v>315900</v>
      </c>
      <c r="H108" s="17">
        <f t="shared" si="32"/>
        <v>365700</v>
      </c>
      <c r="I108" s="25">
        <f t="shared" si="32"/>
        <v>356523</v>
      </c>
      <c r="J108" s="25">
        <f t="shared" si="33"/>
        <v>359400</v>
      </c>
      <c r="K108" s="25">
        <f t="shared" si="33"/>
        <v>359800</v>
      </c>
      <c r="L108" s="25">
        <f t="shared" si="33"/>
        <v>359500</v>
      </c>
      <c r="M108" s="25">
        <f t="shared" si="32"/>
        <v>0</v>
      </c>
      <c r="N108" s="25">
        <f t="shared" si="32"/>
        <v>0</v>
      </c>
      <c r="O108" s="25">
        <f t="shared" si="32"/>
        <v>0</v>
      </c>
      <c r="P108" s="25">
        <f t="shared" si="32"/>
        <v>0</v>
      </c>
      <c r="Q108" s="25">
        <f t="shared" si="32"/>
        <v>0</v>
      </c>
    </row>
    <row r="109" spans="1:17" s="23" customFormat="1" x14ac:dyDescent="0.25">
      <c r="A109" s="165"/>
      <c r="B109" s="165"/>
      <c r="C109" s="165"/>
      <c r="D109" s="7" t="s">
        <v>4</v>
      </c>
      <c r="E109" s="25">
        <f t="shared" si="20"/>
        <v>136341.79999999999</v>
      </c>
      <c r="F109" s="25">
        <f t="shared" si="33"/>
        <v>16810.86</v>
      </c>
      <c r="G109" s="25">
        <f t="shared" si="33"/>
        <v>16626.32</v>
      </c>
      <c r="H109" s="17">
        <f t="shared" si="32"/>
        <v>20331.579999999998</v>
      </c>
      <c r="I109" s="25">
        <f t="shared" si="32"/>
        <v>20522.259999999998</v>
      </c>
      <c r="J109" s="25">
        <f t="shared" si="33"/>
        <v>20675.259999999998</v>
      </c>
      <c r="K109" s="25">
        <f t="shared" si="33"/>
        <v>20695.259999999998</v>
      </c>
      <c r="L109" s="25">
        <f t="shared" si="33"/>
        <v>20680.259999999998</v>
      </c>
      <c r="M109" s="25">
        <f t="shared" si="32"/>
        <v>0</v>
      </c>
      <c r="N109" s="25">
        <f t="shared" si="32"/>
        <v>0</v>
      </c>
      <c r="O109" s="25">
        <f t="shared" si="32"/>
        <v>0</v>
      </c>
      <c r="P109" s="25">
        <f t="shared" si="32"/>
        <v>0</v>
      </c>
      <c r="Q109" s="25">
        <f t="shared" si="32"/>
        <v>0</v>
      </c>
    </row>
    <row r="110" spans="1:17" s="23" customFormat="1" ht="31.5" x14ac:dyDescent="0.25">
      <c r="A110" s="165"/>
      <c r="B110" s="165"/>
      <c r="C110" s="165"/>
      <c r="D110" s="7" t="s">
        <v>5</v>
      </c>
      <c r="E110" s="25">
        <f t="shared" si="20"/>
        <v>0</v>
      </c>
      <c r="F110" s="25">
        <f t="shared" si="33"/>
        <v>0</v>
      </c>
      <c r="G110" s="25">
        <f t="shared" si="33"/>
        <v>0</v>
      </c>
      <c r="H110" s="17">
        <f t="shared" si="32"/>
        <v>0</v>
      </c>
      <c r="I110" s="25">
        <f t="shared" si="32"/>
        <v>0</v>
      </c>
      <c r="J110" s="25">
        <f t="shared" si="33"/>
        <v>0</v>
      </c>
      <c r="K110" s="25">
        <f t="shared" si="33"/>
        <v>0</v>
      </c>
      <c r="L110" s="25">
        <f t="shared" si="33"/>
        <v>0</v>
      </c>
      <c r="M110" s="25">
        <f t="shared" si="32"/>
        <v>0</v>
      </c>
      <c r="N110" s="25">
        <f t="shared" si="32"/>
        <v>0</v>
      </c>
      <c r="O110" s="25">
        <f t="shared" si="32"/>
        <v>0</v>
      </c>
      <c r="P110" s="25">
        <f t="shared" si="32"/>
        <v>0</v>
      </c>
      <c r="Q110" s="25">
        <f t="shared" si="32"/>
        <v>0</v>
      </c>
    </row>
    <row r="111" spans="1:17" s="11" customFormat="1" x14ac:dyDescent="0.25">
      <c r="A111" s="157" t="s">
        <v>41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9"/>
    </row>
    <row r="112" spans="1:17" s="11" customFormat="1" x14ac:dyDescent="0.25">
      <c r="A112" s="145" t="s">
        <v>42</v>
      </c>
      <c r="B112" s="160" t="s">
        <v>44</v>
      </c>
      <c r="C112" s="142" t="s">
        <v>20</v>
      </c>
      <c r="D112" s="9" t="s">
        <v>7</v>
      </c>
      <c r="E112" s="17">
        <f t="shared" ref="E112:E126" si="34">SUM(F112:Q112)</f>
        <v>2430941</v>
      </c>
      <c r="F112" s="17">
        <f>F113+F114+F115+F116</f>
        <v>450941</v>
      </c>
      <c r="G112" s="17">
        <f>G113+G114+G115+G116</f>
        <v>300000</v>
      </c>
      <c r="H112" s="17">
        <f t="shared" ref="H112:Q112" si="35">H113+H114+H115+H116</f>
        <v>50000</v>
      </c>
      <c r="I112" s="17">
        <f t="shared" si="35"/>
        <v>130000</v>
      </c>
      <c r="J112" s="17">
        <f t="shared" si="35"/>
        <v>0</v>
      </c>
      <c r="K112" s="17">
        <f t="shared" si="35"/>
        <v>0</v>
      </c>
      <c r="L112" s="17">
        <f t="shared" si="35"/>
        <v>0</v>
      </c>
      <c r="M112" s="17">
        <f t="shared" si="35"/>
        <v>300000</v>
      </c>
      <c r="N112" s="17">
        <f t="shared" si="35"/>
        <v>300000</v>
      </c>
      <c r="O112" s="17">
        <f t="shared" si="35"/>
        <v>300000</v>
      </c>
      <c r="P112" s="17">
        <f t="shared" si="35"/>
        <v>300000</v>
      </c>
      <c r="Q112" s="17">
        <f t="shared" si="35"/>
        <v>300000</v>
      </c>
    </row>
    <row r="113" spans="1:17" s="11" customFormat="1" x14ac:dyDescent="0.25">
      <c r="A113" s="146"/>
      <c r="B113" s="161"/>
      <c r="C113" s="143"/>
      <c r="D113" s="9" t="s">
        <v>2</v>
      </c>
      <c r="E113" s="17">
        <f t="shared" si="34"/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</row>
    <row r="114" spans="1:17" s="11" customFormat="1" ht="31.5" x14ac:dyDescent="0.25">
      <c r="A114" s="146"/>
      <c r="B114" s="161"/>
      <c r="C114" s="143"/>
      <c r="D114" s="9" t="s">
        <v>3</v>
      </c>
      <c r="E114" s="17">
        <f t="shared" si="34"/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</row>
    <row r="115" spans="1:17" s="11" customFormat="1" x14ac:dyDescent="0.25">
      <c r="A115" s="146"/>
      <c r="B115" s="161"/>
      <c r="C115" s="143"/>
      <c r="D115" s="9" t="s">
        <v>4</v>
      </c>
      <c r="E115" s="17">
        <f t="shared" si="34"/>
        <v>2430941</v>
      </c>
      <c r="F115" s="17">
        <v>450941</v>
      </c>
      <c r="G115" s="17">
        <v>300000</v>
      </c>
      <c r="H115" s="17">
        <v>50000</v>
      </c>
      <c r="I115" s="17">
        <v>130000</v>
      </c>
      <c r="J115" s="17">
        <v>0</v>
      </c>
      <c r="K115" s="17">
        <v>0</v>
      </c>
      <c r="L115" s="17">
        <v>0</v>
      </c>
      <c r="M115" s="17">
        <v>300000</v>
      </c>
      <c r="N115" s="17">
        <v>300000</v>
      </c>
      <c r="O115" s="17">
        <v>300000</v>
      </c>
      <c r="P115" s="17">
        <v>300000</v>
      </c>
      <c r="Q115" s="17">
        <v>300000</v>
      </c>
    </row>
    <row r="116" spans="1:17" s="11" customFormat="1" ht="31.5" x14ac:dyDescent="0.25">
      <c r="A116" s="147"/>
      <c r="B116" s="162"/>
      <c r="C116" s="144"/>
      <c r="D116" s="9" t="s">
        <v>5</v>
      </c>
      <c r="E116" s="17">
        <f t="shared" si="34"/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</row>
    <row r="117" spans="1:17" s="11" customFormat="1" x14ac:dyDescent="0.25">
      <c r="A117" s="145" t="s">
        <v>43</v>
      </c>
      <c r="B117" s="160" t="s">
        <v>45</v>
      </c>
      <c r="C117" s="142" t="s">
        <v>20</v>
      </c>
      <c r="D117" s="9" t="s">
        <v>7</v>
      </c>
      <c r="E117" s="17">
        <f t="shared" si="34"/>
        <v>100560585.43999998</v>
      </c>
      <c r="F117" s="17">
        <f>F118+F119+F120+F121</f>
        <v>8194959.7699999996</v>
      </c>
      <c r="G117" s="17">
        <f>G118+G119+G120+G121</f>
        <v>8463559.2599999998</v>
      </c>
      <c r="H117" s="17">
        <f t="shared" ref="H117:Q117" si="36">H118+H119+H120+H121</f>
        <v>7850321.79</v>
      </c>
      <c r="I117" s="17">
        <f t="shared" si="36"/>
        <v>8556972.4299999997</v>
      </c>
      <c r="J117" s="17">
        <f t="shared" si="36"/>
        <v>9182881.3000000007</v>
      </c>
      <c r="K117" s="17">
        <f t="shared" si="36"/>
        <v>9000000</v>
      </c>
      <c r="L117" s="17">
        <f t="shared" si="36"/>
        <v>8048483.29</v>
      </c>
      <c r="M117" s="17">
        <f t="shared" si="36"/>
        <v>8252681.5199999996</v>
      </c>
      <c r="N117" s="17">
        <f t="shared" si="36"/>
        <v>8252681.5199999996</v>
      </c>
      <c r="O117" s="17">
        <f t="shared" si="36"/>
        <v>8252681.5199999996</v>
      </c>
      <c r="P117" s="17">
        <f t="shared" si="36"/>
        <v>8252681.5199999996</v>
      </c>
      <c r="Q117" s="17">
        <f t="shared" si="36"/>
        <v>8252681.5199999996</v>
      </c>
    </row>
    <row r="118" spans="1:17" s="11" customFormat="1" x14ac:dyDescent="0.25">
      <c r="A118" s="146"/>
      <c r="B118" s="161"/>
      <c r="C118" s="143"/>
      <c r="D118" s="9" t="s">
        <v>2</v>
      </c>
      <c r="E118" s="17">
        <f t="shared" si="34"/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</row>
    <row r="119" spans="1:17" s="11" customFormat="1" ht="31.5" x14ac:dyDescent="0.25">
      <c r="A119" s="146"/>
      <c r="B119" s="161"/>
      <c r="C119" s="143"/>
      <c r="D119" s="9" t="s">
        <v>3</v>
      </c>
      <c r="E119" s="17">
        <f t="shared" si="34"/>
        <v>221000</v>
      </c>
      <c r="F119" s="17">
        <v>0</v>
      </c>
      <c r="G119" s="17">
        <v>21000</v>
      </c>
      <c r="H119" s="17">
        <v>200000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</row>
    <row r="120" spans="1:17" s="11" customFormat="1" x14ac:dyDescent="0.25">
      <c r="A120" s="146"/>
      <c r="B120" s="161"/>
      <c r="C120" s="143"/>
      <c r="D120" s="9" t="s">
        <v>4</v>
      </c>
      <c r="E120" s="17">
        <f t="shared" si="34"/>
        <v>100339585.43999998</v>
      </c>
      <c r="F120" s="17">
        <v>8194959.7699999996</v>
      </c>
      <c r="G120" s="17">
        <v>8442559.2599999998</v>
      </c>
      <c r="H120" s="17">
        <v>7650321.79</v>
      </c>
      <c r="I120" s="17">
        <v>8556972.4299999997</v>
      </c>
      <c r="J120" s="17">
        <v>9182881.3000000007</v>
      </c>
      <c r="K120" s="17">
        <v>9000000</v>
      </c>
      <c r="L120" s="17">
        <v>8048483.29</v>
      </c>
      <c r="M120" s="17">
        <v>8252681.5199999996</v>
      </c>
      <c r="N120" s="17">
        <v>8252681.5199999996</v>
      </c>
      <c r="O120" s="17">
        <v>8252681.5199999996</v>
      </c>
      <c r="P120" s="17">
        <v>8252681.5199999996</v>
      </c>
      <c r="Q120" s="17">
        <v>8252681.5199999996</v>
      </c>
    </row>
    <row r="121" spans="1:17" s="11" customFormat="1" ht="31.5" x14ac:dyDescent="0.25">
      <c r="A121" s="147"/>
      <c r="B121" s="162"/>
      <c r="C121" s="144"/>
      <c r="D121" s="9" t="s">
        <v>5</v>
      </c>
      <c r="E121" s="17">
        <f t="shared" si="34"/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</row>
    <row r="122" spans="1:17" s="11" customFormat="1" x14ac:dyDescent="0.25">
      <c r="A122" s="145"/>
      <c r="B122" s="148" t="s">
        <v>46</v>
      </c>
      <c r="C122" s="142"/>
      <c r="D122" s="9" t="s">
        <v>7</v>
      </c>
      <c r="E122" s="17">
        <f t="shared" si="34"/>
        <v>102991526.43999998</v>
      </c>
      <c r="F122" s="17">
        <f>F123+F124+F125+F126</f>
        <v>8645900.7699999996</v>
      </c>
      <c r="G122" s="17">
        <f>G123+G124+G125+G126</f>
        <v>8763559.2599999998</v>
      </c>
      <c r="H122" s="17">
        <f t="shared" ref="H122:Q122" si="37">H123+H124+H125+H126</f>
        <v>7900321.79</v>
      </c>
      <c r="I122" s="17">
        <f t="shared" si="37"/>
        <v>8686972.4299999997</v>
      </c>
      <c r="J122" s="17">
        <f t="shared" si="37"/>
        <v>9182881.3000000007</v>
      </c>
      <c r="K122" s="17">
        <f t="shared" si="37"/>
        <v>9000000</v>
      </c>
      <c r="L122" s="17">
        <f t="shared" si="37"/>
        <v>8048483.29</v>
      </c>
      <c r="M122" s="17">
        <f t="shared" si="37"/>
        <v>8552681.5199999996</v>
      </c>
      <c r="N122" s="17">
        <f t="shared" si="37"/>
        <v>8552681.5199999996</v>
      </c>
      <c r="O122" s="17">
        <f t="shared" si="37"/>
        <v>8552681.5199999996</v>
      </c>
      <c r="P122" s="17">
        <f t="shared" si="37"/>
        <v>8552681.5199999996</v>
      </c>
      <c r="Q122" s="17">
        <f t="shared" si="37"/>
        <v>8552681.5199999996</v>
      </c>
    </row>
    <row r="123" spans="1:17" s="11" customFormat="1" x14ac:dyDescent="0.25">
      <c r="A123" s="146"/>
      <c r="B123" s="149"/>
      <c r="C123" s="143"/>
      <c r="D123" s="9" t="s">
        <v>2</v>
      </c>
      <c r="E123" s="17">
        <f t="shared" si="34"/>
        <v>0</v>
      </c>
      <c r="F123" s="17">
        <f>F113+F118</f>
        <v>0</v>
      </c>
      <c r="G123" s="17">
        <f t="shared" ref="G123:Q126" si="38">G113+G118</f>
        <v>0</v>
      </c>
      <c r="H123" s="17">
        <f t="shared" si="38"/>
        <v>0</v>
      </c>
      <c r="I123" s="17">
        <f t="shared" si="38"/>
        <v>0</v>
      </c>
      <c r="J123" s="17">
        <f t="shared" si="38"/>
        <v>0</v>
      </c>
      <c r="K123" s="17">
        <f t="shared" si="38"/>
        <v>0</v>
      </c>
      <c r="L123" s="17">
        <f t="shared" si="38"/>
        <v>0</v>
      </c>
      <c r="M123" s="17">
        <f t="shared" si="38"/>
        <v>0</v>
      </c>
      <c r="N123" s="17">
        <f t="shared" si="38"/>
        <v>0</v>
      </c>
      <c r="O123" s="17">
        <f t="shared" si="38"/>
        <v>0</v>
      </c>
      <c r="P123" s="17">
        <f t="shared" si="38"/>
        <v>0</v>
      </c>
      <c r="Q123" s="17">
        <f t="shared" si="38"/>
        <v>0</v>
      </c>
    </row>
    <row r="124" spans="1:17" s="11" customFormat="1" ht="31.5" x14ac:dyDescent="0.25">
      <c r="A124" s="146"/>
      <c r="B124" s="149"/>
      <c r="C124" s="143"/>
      <c r="D124" s="9" t="s">
        <v>3</v>
      </c>
      <c r="E124" s="17">
        <f t="shared" si="34"/>
        <v>221000</v>
      </c>
      <c r="F124" s="17">
        <f t="shared" ref="F124:L126" si="39">F114+F119</f>
        <v>0</v>
      </c>
      <c r="G124" s="17">
        <f t="shared" si="39"/>
        <v>21000</v>
      </c>
      <c r="H124" s="17">
        <f t="shared" si="38"/>
        <v>200000</v>
      </c>
      <c r="I124" s="17">
        <f t="shared" si="38"/>
        <v>0</v>
      </c>
      <c r="J124" s="17">
        <f t="shared" si="39"/>
        <v>0</v>
      </c>
      <c r="K124" s="17">
        <f t="shared" si="39"/>
        <v>0</v>
      </c>
      <c r="L124" s="17">
        <f t="shared" si="39"/>
        <v>0</v>
      </c>
      <c r="M124" s="17">
        <f t="shared" si="38"/>
        <v>0</v>
      </c>
      <c r="N124" s="17">
        <f t="shared" si="38"/>
        <v>0</v>
      </c>
      <c r="O124" s="17">
        <f t="shared" si="38"/>
        <v>0</v>
      </c>
      <c r="P124" s="17">
        <f t="shared" si="38"/>
        <v>0</v>
      </c>
      <c r="Q124" s="17">
        <f t="shared" si="38"/>
        <v>0</v>
      </c>
    </row>
    <row r="125" spans="1:17" s="11" customFormat="1" x14ac:dyDescent="0.25">
      <c r="A125" s="146"/>
      <c r="B125" s="149"/>
      <c r="C125" s="143"/>
      <c r="D125" s="9" t="s">
        <v>4</v>
      </c>
      <c r="E125" s="17">
        <f t="shared" si="34"/>
        <v>102770526.43999998</v>
      </c>
      <c r="F125" s="17">
        <f t="shared" si="39"/>
        <v>8645900.7699999996</v>
      </c>
      <c r="G125" s="17">
        <f t="shared" si="39"/>
        <v>8742559.2599999998</v>
      </c>
      <c r="H125" s="17">
        <f t="shared" si="38"/>
        <v>7700321.79</v>
      </c>
      <c r="I125" s="17">
        <f t="shared" si="38"/>
        <v>8686972.4299999997</v>
      </c>
      <c r="J125" s="17">
        <f t="shared" si="39"/>
        <v>9182881.3000000007</v>
      </c>
      <c r="K125" s="17">
        <f t="shared" si="39"/>
        <v>9000000</v>
      </c>
      <c r="L125" s="17">
        <f t="shared" si="39"/>
        <v>8048483.29</v>
      </c>
      <c r="M125" s="17">
        <f t="shared" si="38"/>
        <v>8552681.5199999996</v>
      </c>
      <c r="N125" s="17">
        <f t="shared" si="38"/>
        <v>8552681.5199999996</v>
      </c>
      <c r="O125" s="17">
        <f t="shared" si="38"/>
        <v>8552681.5199999996</v>
      </c>
      <c r="P125" s="17">
        <f t="shared" si="38"/>
        <v>8552681.5199999996</v>
      </c>
      <c r="Q125" s="17">
        <f t="shared" si="38"/>
        <v>8552681.5199999996</v>
      </c>
    </row>
    <row r="126" spans="1:17" s="11" customFormat="1" ht="31.5" x14ac:dyDescent="0.25">
      <c r="A126" s="147"/>
      <c r="B126" s="150"/>
      <c r="C126" s="144"/>
      <c r="D126" s="9" t="s">
        <v>5</v>
      </c>
      <c r="E126" s="17">
        <f t="shared" si="34"/>
        <v>0</v>
      </c>
      <c r="F126" s="17">
        <f t="shared" si="39"/>
        <v>0</v>
      </c>
      <c r="G126" s="17">
        <f t="shared" si="39"/>
        <v>0</v>
      </c>
      <c r="H126" s="17">
        <f t="shared" si="39"/>
        <v>0</v>
      </c>
      <c r="I126" s="17">
        <f t="shared" si="39"/>
        <v>0</v>
      </c>
      <c r="J126" s="17">
        <f t="shared" si="39"/>
        <v>0</v>
      </c>
      <c r="K126" s="17">
        <f t="shared" si="39"/>
        <v>0</v>
      </c>
      <c r="L126" s="17">
        <f t="shared" si="39"/>
        <v>0</v>
      </c>
      <c r="M126" s="17">
        <f t="shared" si="38"/>
        <v>0</v>
      </c>
      <c r="N126" s="17">
        <f t="shared" si="38"/>
        <v>0</v>
      </c>
      <c r="O126" s="17">
        <f t="shared" si="38"/>
        <v>0</v>
      </c>
      <c r="P126" s="17">
        <f t="shared" si="38"/>
        <v>0</v>
      </c>
      <c r="Q126" s="17">
        <f t="shared" si="38"/>
        <v>0</v>
      </c>
    </row>
    <row r="127" spans="1:17" s="18" customFormat="1" x14ac:dyDescent="0.25">
      <c r="A127" s="157" t="s">
        <v>49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9"/>
    </row>
    <row r="128" spans="1:17" s="18" customFormat="1" x14ac:dyDescent="0.25">
      <c r="A128" s="151" t="s">
        <v>25</v>
      </c>
      <c r="B128" s="160" t="s">
        <v>47</v>
      </c>
      <c r="C128" s="155" t="s">
        <v>20</v>
      </c>
      <c r="D128" s="47" t="s">
        <v>7</v>
      </c>
      <c r="E128" s="17">
        <f t="shared" ref="E128:E142" si="40">SUM(F128:Q128)</f>
        <v>0</v>
      </c>
      <c r="F128" s="17">
        <f>F129+F130+F131+F132</f>
        <v>0</v>
      </c>
      <c r="G128" s="17">
        <f t="shared" ref="G128:Q128" si="41">G129+G130+G131+G132</f>
        <v>0</v>
      </c>
      <c r="H128" s="17">
        <f t="shared" si="41"/>
        <v>0</v>
      </c>
      <c r="I128" s="17">
        <f t="shared" si="41"/>
        <v>0</v>
      </c>
      <c r="J128" s="17">
        <f t="shared" si="41"/>
        <v>0</v>
      </c>
      <c r="K128" s="17">
        <f t="shared" si="41"/>
        <v>0</v>
      </c>
      <c r="L128" s="17">
        <f t="shared" si="41"/>
        <v>0</v>
      </c>
      <c r="M128" s="17">
        <f t="shared" si="41"/>
        <v>0</v>
      </c>
      <c r="N128" s="17">
        <f t="shared" si="41"/>
        <v>0</v>
      </c>
      <c r="O128" s="17">
        <f t="shared" si="41"/>
        <v>0</v>
      </c>
      <c r="P128" s="17">
        <f t="shared" si="41"/>
        <v>0</v>
      </c>
      <c r="Q128" s="17">
        <f t="shared" si="41"/>
        <v>0</v>
      </c>
    </row>
    <row r="129" spans="1:17" s="18" customFormat="1" x14ac:dyDescent="0.25">
      <c r="A129" s="151"/>
      <c r="B129" s="161"/>
      <c r="C129" s="155"/>
      <c r="D129" s="47" t="s">
        <v>2</v>
      </c>
      <c r="E129" s="17">
        <f t="shared" si="40"/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</row>
    <row r="130" spans="1:17" s="18" customFormat="1" ht="31.5" x14ac:dyDescent="0.25">
      <c r="A130" s="151"/>
      <c r="B130" s="161"/>
      <c r="C130" s="155"/>
      <c r="D130" s="47" t="s">
        <v>3</v>
      </c>
      <c r="E130" s="17">
        <f t="shared" si="40"/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</row>
    <row r="131" spans="1:17" s="18" customFormat="1" x14ac:dyDescent="0.25">
      <c r="A131" s="151"/>
      <c r="B131" s="161"/>
      <c r="C131" s="155"/>
      <c r="D131" s="47" t="s">
        <v>4</v>
      </c>
      <c r="E131" s="17">
        <f t="shared" si="40"/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</row>
    <row r="132" spans="1:17" s="18" customFormat="1" ht="31.5" x14ac:dyDescent="0.25">
      <c r="A132" s="151"/>
      <c r="B132" s="162"/>
      <c r="C132" s="155"/>
      <c r="D132" s="47" t="s">
        <v>5</v>
      </c>
      <c r="E132" s="17">
        <f t="shared" si="40"/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</row>
    <row r="133" spans="1:17" s="18" customFormat="1" x14ac:dyDescent="0.25">
      <c r="A133" s="163" t="s">
        <v>26</v>
      </c>
      <c r="B133" s="156" t="s">
        <v>48</v>
      </c>
      <c r="C133" s="164" t="s">
        <v>20</v>
      </c>
      <c r="D133" s="47" t="s">
        <v>7</v>
      </c>
      <c r="E133" s="17">
        <f t="shared" si="40"/>
        <v>63000</v>
      </c>
      <c r="F133" s="17">
        <f>F134+F135+F136+F137</f>
        <v>63000</v>
      </c>
      <c r="G133" s="17">
        <f t="shared" ref="G133:Q133" si="42">G134+G135+G136+G137</f>
        <v>0</v>
      </c>
      <c r="H133" s="17">
        <f t="shared" si="42"/>
        <v>0</v>
      </c>
      <c r="I133" s="17">
        <f t="shared" si="42"/>
        <v>0</v>
      </c>
      <c r="J133" s="17">
        <f t="shared" si="42"/>
        <v>0</v>
      </c>
      <c r="K133" s="17">
        <f t="shared" si="42"/>
        <v>0</v>
      </c>
      <c r="L133" s="17">
        <f t="shared" si="42"/>
        <v>0</v>
      </c>
      <c r="M133" s="17">
        <f t="shared" si="42"/>
        <v>0</v>
      </c>
      <c r="N133" s="17">
        <f t="shared" si="42"/>
        <v>0</v>
      </c>
      <c r="O133" s="17">
        <f t="shared" si="42"/>
        <v>0</v>
      </c>
      <c r="P133" s="17">
        <f t="shared" si="42"/>
        <v>0</v>
      </c>
      <c r="Q133" s="17">
        <f t="shared" si="42"/>
        <v>0</v>
      </c>
    </row>
    <row r="134" spans="1:17" s="18" customFormat="1" x14ac:dyDescent="0.25">
      <c r="A134" s="163"/>
      <c r="B134" s="156"/>
      <c r="C134" s="164"/>
      <c r="D134" s="47" t="s">
        <v>2</v>
      </c>
      <c r="E134" s="17">
        <f t="shared" si="40"/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</row>
    <row r="135" spans="1:17" s="18" customFormat="1" ht="31.5" x14ac:dyDescent="0.25">
      <c r="A135" s="163"/>
      <c r="B135" s="156"/>
      <c r="C135" s="164"/>
      <c r="D135" s="47" t="s">
        <v>3</v>
      </c>
      <c r="E135" s="17">
        <f t="shared" si="40"/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</row>
    <row r="136" spans="1:17" s="18" customFormat="1" x14ac:dyDescent="0.25">
      <c r="A136" s="163"/>
      <c r="B136" s="156"/>
      <c r="C136" s="164"/>
      <c r="D136" s="47" t="s">
        <v>4</v>
      </c>
      <c r="E136" s="17">
        <f t="shared" si="40"/>
        <v>63000</v>
      </c>
      <c r="F136" s="19">
        <v>63000</v>
      </c>
      <c r="G136" s="19">
        <v>0</v>
      </c>
      <c r="H136" s="19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</row>
    <row r="137" spans="1:17" s="18" customFormat="1" ht="31.5" x14ac:dyDescent="0.25">
      <c r="A137" s="163"/>
      <c r="B137" s="156"/>
      <c r="C137" s="164"/>
      <c r="D137" s="47" t="s">
        <v>5</v>
      </c>
      <c r="E137" s="17">
        <f t="shared" si="40"/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</row>
    <row r="138" spans="1:17" s="11" customFormat="1" x14ac:dyDescent="0.25">
      <c r="A138" s="145"/>
      <c r="B138" s="148" t="s">
        <v>50</v>
      </c>
      <c r="C138" s="142"/>
      <c r="D138" s="9" t="s">
        <v>7</v>
      </c>
      <c r="E138" s="17">
        <f t="shared" si="40"/>
        <v>63000</v>
      </c>
      <c r="F138" s="17">
        <f>F139+F140+F141+F142</f>
        <v>63000</v>
      </c>
      <c r="G138" s="17">
        <f>G139+G140+G141+G142</f>
        <v>0</v>
      </c>
      <c r="H138" s="17">
        <f t="shared" ref="H138:Q138" si="43">H139+H140+H141+H142</f>
        <v>0</v>
      </c>
      <c r="I138" s="17">
        <f t="shared" si="43"/>
        <v>0</v>
      </c>
      <c r="J138" s="17">
        <f t="shared" si="43"/>
        <v>0</v>
      </c>
      <c r="K138" s="17">
        <f t="shared" si="43"/>
        <v>0</v>
      </c>
      <c r="L138" s="17">
        <f t="shared" si="43"/>
        <v>0</v>
      </c>
      <c r="M138" s="17">
        <f t="shared" si="43"/>
        <v>0</v>
      </c>
      <c r="N138" s="17">
        <f t="shared" si="43"/>
        <v>0</v>
      </c>
      <c r="O138" s="17">
        <f t="shared" si="43"/>
        <v>0</v>
      </c>
      <c r="P138" s="17">
        <f t="shared" si="43"/>
        <v>0</v>
      </c>
      <c r="Q138" s="17">
        <f t="shared" si="43"/>
        <v>0</v>
      </c>
    </row>
    <row r="139" spans="1:17" s="11" customFormat="1" x14ac:dyDescent="0.25">
      <c r="A139" s="146"/>
      <c r="B139" s="149"/>
      <c r="C139" s="143"/>
      <c r="D139" s="9" t="s">
        <v>2</v>
      </c>
      <c r="E139" s="17">
        <f t="shared" si="40"/>
        <v>0</v>
      </c>
      <c r="F139" s="17">
        <f>F129+F134</f>
        <v>0</v>
      </c>
      <c r="G139" s="17">
        <f t="shared" ref="G139:Q139" si="44">G129+G134</f>
        <v>0</v>
      </c>
      <c r="H139" s="17">
        <f t="shared" si="44"/>
        <v>0</v>
      </c>
      <c r="I139" s="17">
        <f t="shared" si="44"/>
        <v>0</v>
      </c>
      <c r="J139" s="17">
        <f t="shared" si="44"/>
        <v>0</v>
      </c>
      <c r="K139" s="17">
        <f t="shared" si="44"/>
        <v>0</v>
      </c>
      <c r="L139" s="17">
        <f t="shared" si="44"/>
        <v>0</v>
      </c>
      <c r="M139" s="17">
        <f t="shared" si="44"/>
        <v>0</v>
      </c>
      <c r="N139" s="17">
        <f t="shared" si="44"/>
        <v>0</v>
      </c>
      <c r="O139" s="17">
        <f t="shared" si="44"/>
        <v>0</v>
      </c>
      <c r="P139" s="17">
        <f t="shared" si="44"/>
        <v>0</v>
      </c>
      <c r="Q139" s="17">
        <f t="shared" si="44"/>
        <v>0</v>
      </c>
    </row>
    <row r="140" spans="1:17" s="11" customFormat="1" ht="31.5" x14ac:dyDescent="0.25">
      <c r="A140" s="146"/>
      <c r="B140" s="149"/>
      <c r="C140" s="143"/>
      <c r="D140" s="9" t="s">
        <v>3</v>
      </c>
      <c r="E140" s="17">
        <f t="shared" si="40"/>
        <v>0</v>
      </c>
      <c r="F140" s="17">
        <f t="shared" ref="F140:Q142" si="45">F130+F135</f>
        <v>0</v>
      </c>
      <c r="G140" s="17">
        <f t="shared" si="45"/>
        <v>0</v>
      </c>
      <c r="H140" s="17">
        <f t="shared" si="45"/>
        <v>0</v>
      </c>
      <c r="I140" s="17">
        <f t="shared" si="45"/>
        <v>0</v>
      </c>
      <c r="J140" s="17">
        <f t="shared" si="45"/>
        <v>0</v>
      </c>
      <c r="K140" s="17">
        <f t="shared" si="45"/>
        <v>0</v>
      </c>
      <c r="L140" s="17">
        <f t="shared" si="45"/>
        <v>0</v>
      </c>
      <c r="M140" s="17">
        <f t="shared" si="45"/>
        <v>0</v>
      </c>
      <c r="N140" s="17">
        <f t="shared" si="45"/>
        <v>0</v>
      </c>
      <c r="O140" s="17">
        <f t="shared" si="45"/>
        <v>0</v>
      </c>
      <c r="P140" s="17">
        <f t="shared" si="45"/>
        <v>0</v>
      </c>
      <c r="Q140" s="17">
        <f t="shared" si="45"/>
        <v>0</v>
      </c>
    </row>
    <row r="141" spans="1:17" s="11" customFormat="1" x14ac:dyDescent="0.25">
      <c r="A141" s="146"/>
      <c r="B141" s="149"/>
      <c r="C141" s="143"/>
      <c r="D141" s="9" t="s">
        <v>4</v>
      </c>
      <c r="E141" s="17">
        <f t="shared" si="40"/>
        <v>63000</v>
      </c>
      <c r="F141" s="17">
        <f t="shared" si="45"/>
        <v>63000</v>
      </c>
      <c r="G141" s="17">
        <f t="shared" si="45"/>
        <v>0</v>
      </c>
      <c r="H141" s="17">
        <f t="shared" si="45"/>
        <v>0</v>
      </c>
      <c r="I141" s="17">
        <f t="shared" si="45"/>
        <v>0</v>
      </c>
      <c r="J141" s="17">
        <f t="shared" si="45"/>
        <v>0</v>
      </c>
      <c r="K141" s="17">
        <f t="shared" si="45"/>
        <v>0</v>
      </c>
      <c r="L141" s="17">
        <f t="shared" si="45"/>
        <v>0</v>
      </c>
      <c r="M141" s="17">
        <f t="shared" si="45"/>
        <v>0</v>
      </c>
      <c r="N141" s="17">
        <f t="shared" si="45"/>
        <v>0</v>
      </c>
      <c r="O141" s="17">
        <f t="shared" si="45"/>
        <v>0</v>
      </c>
      <c r="P141" s="17">
        <f t="shared" si="45"/>
        <v>0</v>
      </c>
      <c r="Q141" s="17">
        <f t="shared" si="45"/>
        <v>0</v>
      </c>
    </row>
    <row r="142" spans="1:17" s="11" customFormat="1" ht="31.5" x14ac:dyDescent="0.25">
      <c r="A142" s="147"/>
      <c r="B142" s="150"/>
      <c r="C142" s="144"/>
      <c r="D142" s="9" t="s">
        <v>5</v>
      </c>
      <c r="E142" s="17">
        <f t="shared" si="40"/>
        <v>0</v>
      </c>
      <c r="F142" s="17">
        <f t="shared" si="45"/>
        <v>0</v>
      </c>
      <c r="G142" s="17">
        <f t="shared" si="45"/>
        <v>0</v>
      </c>
      <c r="H142" s="17">
        <f t="shared" si="45"/>
        <v>0</v>
      </c>
      <c r="I142" s="17">
        <f t="shared" si="45"/>
        <v>0</v>
      </c>
      <c r="J142" s="17">
        <f t="shared" si="45"/>
        <v>0</v>
      </c>
      <c r="K142" s="17">
        <f t="shared" si="45"/>
        <v>0</v>
      </c>
      <c r="L142" s="17">
        <f t="shared" si="45"/>
        <v>0</v>
      </c>
      <c r="M142" s="17">
        <f t="shared" si="45"/>
        <v>0</v>
      </c>
      <c r="N142" s="17">
        <f t="shared" si="45"/>
        <v>0</v>
      </c>
      <c r="O142" s="17">
        <f t="shared" si="45"/>
        <v>0</v>
      </c>
      <c r="P142" s="17">
        <f t="shared" si="45"/>
        <v>0</v>
      </c>
      <c r="Q142" s="17">
        <f t="shared" si="45"/>
        <v>0</v>
      </c>
    </row>
    <row r="143" spans="1:17" s="18" customFormat="1" x14ac:dyDescent="0.25">
      <c r="A143" s="157" t="s">
        <v>51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9"/>
    </row>
    <row r="144" spans="1:17" s="18" customFormat="1" x14ac:dyDescent="0.25">
      <c r="A144" s="151" t="s">
        <v>52</v>
      </c>
      <c r="B144" s="160" t="s">
        <v>53</v>
      </c>
      <c r="C144" s="155" t="s">
        <v>20</v>
      </c>
      <c r="D144" s="47" t="s">
        <v>7</v>
      </c>
      <c r="E144" s="17">
        <f t="shared" ref="E144:E153" si="46">SUM(F144:Q144)</f>
        <v>0</v>
      </c>
      <c r="F144" s="17">
        <f>F145+F146+F147+F148</f>
        <v>0</v>
      </c>
      <c r="G144" s="17">
        <f t="shared" ref="G144:Q144" si="47">G145+G146+G147+G148</f>
        <v>0</v>
      </c>
      <c r="H144" s="17">
        <f t="shared" si="47"/>
        <v>0</v>
      </c>
      <c r="I144" s="17">
        <f t="shared" si="47"/>
        <v>0</v>
      </c>
      <c r="J144" s="17">
        <f t="shared" si="47"/>
        <v>0</v>
      </c>
      <c r="K144" s="17">
        <f t="shared" si="47"/>
        <v>0</v>
      </c>
      <c r="L144" s="17">
        <f t="shared" si="47"/>
        <v>0</v>
      </c>
      <c r="M144" s="17">
        <f t="shared" si="47"/>
        <v>0</v>
      </c>
      <c r="N144" s="17">
        <f t="shared" si="47"/>
        <v>0</v>
      </c>
      <c r="O144" s="17">
        <f t="shared" si="47"/>
        <v>0</v>
      </c>
      <c r="P144" s="17">
        <f t="shared" si="47"/>
        <v>0</v>
      </c>
      <c r="Q144" s="17">
        <f t="shared" si="47"/>
        <v>0</v>
      </c>
    </row>
    <row r="145" spans="1:17" s="18" customFormat="1" x14ac:dyDescent="0.25">
      <c r="A145" s="151"/>
      <c r="B145" s="161"/>
      <c r="C145" s="155"/>
      <c r="D145" s="47" t="s">
        <v>2</v>
      </c>
      <c r="E145" s="17">
        <f t="shared" si="46"/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</row>
    <row r="146" spans="1:17" s="18" customFormat="1" ht="31.5" x14ac:dyDescent="0.25">
      <c r="A146" s="151"/>
      <c r="B146" s="161"/>
      <c r="C146" s="155"/>
      <c r="D146" s="47" t="s">
        <v>3</v>
      </c>
      <c r="E146" s="17">
        <f t="shared" si="46"/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</row>
    <row r="147" spans="1:17" s="18" customFormat="1" x14ac:dyDescent="0.25">
      <c r="A147" s="151"/>
      <c r="B147" s="161"/>
      <c r="C147" s="155"/>
      <c r="D147" s="47" t="s">
        <v>4</v>
      </c>
      <c r="E147" s="17">
        <f t="shared" si="46"/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</row>
    <row r="148" spans="1:17" s="18" customFormat="1" ht="31.5" x14ac:dyDescent="0.25">
      <c r="A148" s="151"/>
      <c r="B148" s="162"/>
      <c r="C148" s="155"/>
      <c r="D148" s="47" t="s">
        <v>5</v>
      </c>
      <c r="E148" s="17">
        <f t="shared" si="46"/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</row>
    <row r="149" spans="1:17" s="11" customFormat="1" x14ac:dyDescent="0.25">
      <c r="A149" s="145"/>
      <c r="B149" s="148" t="s">
        <v>54</v>
      </c>
      <c r="C149" s="142"/>
      <c r="D149" s="9" t="s">
        <v>7</v>
      </c>
      <c r="E149" s="17">
        <f t="shared" si="46"/>
        <v>0</v>
      </c>
      <c r="F149" s="17">
        <f>F150+F151+F152+F153</f>
        <v>0</v>
      </c>
      <c r="G149" s="17">
        <f>G150+G151+G152+G153</f>
        <v>0</v>
      </c>
      <c r="H149" s="17">
        <f t="shared" ref="H149:Q149" si="48">H150+H151+H152+H153</f>
        <v>0</v>
      </c>
      <c r="I149" s="17">
        <f t="shared" si="48"/>
        <v>0</v>
      </c>
      <c r="J149" s="17">
        <f t="shared" si="48"/>
        <v>0</v>
      </c>
      <c r="K149" s="17">
        <f t="shared" si="48"/>
        <v>0</v>
      </c>
      <c r="L149" s="17">
        <f t="shared" si="48"/>
        <v>0</v>
      </c>
      <c r="M149" s="17">
        <f t="shared" si="48"/>
        <v>0</v>
      </c>
      <c r="N149" s="17">
        <f t="shared" si="48"/>
        <v>0</v>
      </c>
      <c r="O149" s="17">
        <f t="shared" si="48"/>
        <v>0</v>
      </c>
      <c r="P149" s="17">
        <f t="shared" si="48"/>
        <v>0</v>
      </c>
      <c r="Q149" s="17">
        <f t="shared" si="48"/>
        <v>0</v>
      </c>
    </row>
    <row r="150" spans="1:17" s="11" customFormat="1" x14ac:dyDescent="0.25">
      <c r="A150" s="146"/>
      <c r="B150" s="149"/>
      <c r="C150" s="143"/>
      <c r="D150" s="9" t="s">
        <v>2</v>
      </c>
      <c r="E150" s="17">
        <f t="shared" si="46"/>
        <v>0</v>
      </c>
      <c r="F150" s="17">
        <f>F145</f>
        <v>0</v>
      </c>
      <c r="G150" s="17">
        <f t="shared" ref="G150:Q150" si="49">G145</f>
        <v>0</v>
      </c>
      <c r="H150" s="17">
        <f t="shared" si="49"/>
        <v>0</v>
      </c>
      <c r="I150" s="17">
        <f t="shared" si="49"/>
        <v>0</v>
      </c>
      <c r="J150" s="17">
        <f t="shared" si="49"/>
        <v>0</v>
      </c>
      <c r="K150" s="17">
        <f t="shared" si="49"/>
        <v>0</v>
      </c>
      <c r="L150" s="17">
        <f t="shared" si="49"/>
        <v>0</v>
      </c>
      <c r="M150" s="17">
        <f t="shared" si="49"/>
        <v>0</v>
      </c>
      <c r="N150" s="17">
        <f t="shared" si="49"/>
        <v>0</v>
      </c>
      <c r="O150" s="17">
        <f t="shared" si="49"/>
        <v>0</v>
      </c>
      <c r="P150" s="17">
        <f t="shared" si="49"/>
        <v>0</v>
      </c>
      <c r="Q150" s="17">
        <f t="shared" si="49"/>
        <v>0</v>
      </c>
    </row>
    <row r="151" spans="1:17" s="11" customFormat="1" ht="31.5" x14ac:dyDescent="0.25">
      <c r="A151" s="146"/>
      <c r="B151" s="149"/>
      <c r="C151" s="143"/>
      <c r="D151" s="9" t="s">
        <v>3</v>
      </c>
      <c r="E151" s="17">
        <f t="shared" si="46"/>
        <v>0</v>
      </c>
      <c r="F151" s="17">
        <f t="shared" ref="F151:Q153" si="50">F146</f>
        <v>0</v>
      </c>
      <c r="G151" s="17">
        <f t="shared" si="50"/>
        <v>0</v>
      </c>
      <c r="H151" s="17">
        <f t="shared" si="50"/>
        <v>0</v>
      </c>
      <c r="I151" s="17">
        <f t="shared" si="50"/>
        <v>0</v>
      </c>
      <c r="J151" s="17">
        <f t="shared" si="50"/>
        <v>0</v>
      </c>
      <c r="K151" s="17">
        <f t="shared" si="50"/>
        <v>0</v>
      </c>
      <c r="L151" s="17">
        <f t="shared" si="50"/>
        <v>0</v>
      </c>
      <c r="M151" s="17">
        <f t="shared" si="50"/>
        <v>0</v>
      </c>
      <c r="N151" s="17">
        <f t="shared" si="50"/>
        <v>0</v>
      </c>
      <c r="O151" s="17">
        <f t="shared" si="50"/>
        <v>0</v>
      </c>
      <c r="P151" s="17">
        <f t="shared" si="50"/>
        <v>0</v>
      </c>
      <c r="Q151" s="17">
        <f t="shared" si="50"/>
        <v>0</v>
      </c>
    </row>
    <row r="152" spans="1:17" s="11" customFormat="1" x14ac:dyDescent="0.25">
      <c r="A152" s="146"/>
      <c r="B152" s="149"/>
      <c r="C152" s="143"/>
      <c r="D152" s="9" t="s">
        <v>4</v>
      </c>
      <c r="E152" s="17">
        <f t="shared" si="46"/>
        <v>0</v>
      </c>
      <c r="F152" s="17">
        <f t="shared" si="50"/>
        <v>0</v>
      </c>
      <c r="G152" s="17">
        <f t="shared" si="50"/>
        <v>0</v>
      </c>
      <c r="H152" s="17">
        <f t="shared" si="50"/>
        <v>0</v>
      </c>
      <c r="I152" s="17">
        <f t="shared" si="50"/>
        <v>0</v>
      </c>
      <c r="J152" s="17">
        <f t="shared" si="50"/>
        <v>0</v>
      </c>
      <c r="K152" s="17">
        <f t="shared" si="50"/>
        <v>0</v>
      </c>
      <c r="L152" s="17">
        <f t="shared" si="50"/>
        <v>0</v>
      </c>
      <c r="M152" s="17">
        <f t="shared" si="50"/>
        <v>0</v>
      </c>
      <c r="N152" s="17">
        <f t="shared" si="50"/>
        <v>0</v>
      </c>
      <c r="O152" s="17">
        <f t="shared" si="50"/>
        <v>0</v>
      </c>
      <c r="P152" s="17">
        <f t="shared" si="50"/>
        <v>0</v>
      </c>
      <c r="Q152" s="17">
        <f t="shared" si="50"/>
        <v>0</v>
      </c>
    </row>
    <row r="153" spans="1:17" s="11" customFormat="1" ht="31.5" x14ac:dyDescent="0.25">
      <c r="A153" s="147"/>
      <c r="B153" s="150"/>
      <c r="C153" s="144"/>
      <c r="D153" s="9" t="s">
        <v>5</v>
      </c>
      <c r="E153" s="17">
        <f t="shared" si="46"/>
        <v>0</v>
      </c>
      <c r="F153" s="17">
        <f t="shared" si="50"/>
        <v>0</v>
      </c>
      <c r="G153" s="17">
        <f t="shared" si="50"/>
        <v>0</v>
      </c>
      <c r="H153" s="17">
        <f t="shared" si="50"/>
        <v>0</v>
      </c>
      <c r="I153" s="17">
        <f t="shared" si="50"/>
        <v>0</v>
      </c>
      <c r="J153" s="17">
        <f t="shared" si="50"/>
        <v>0</v>
      </c>
      <c r="K153" s="17">
        <f t="shared" si="50"/>
        <v>0</v>
      </c>
      <c r="L153" s="17">
        <f t="shared" si="50"/>
        <v>0</v>
      </c>
      <c r="M153" s="17">
        <f t="shared" si="50"/>
        <v>0</v>
      </c>
      <c r="N153" s="17">
        <f t="shared" si="50"/>
        <v>0</v>
      </c>
      <c r="O153" s="17">
        <f t="shared" si="50"/>
        <v>0</v>
      </c>
      <c r="P153" s="17">
        <f t="shared" si="50"/>
        <v>0</v>
      </c>
      <c r="Q153" s="17">
        <f t="shared" si="50"/>
        <v>0</v>
      </c>
    </row>
    <row r="154" spans="1:17" s="18" customFormat="1" x14ac:dyDescent="0.25">
      <c r="A154" s="157" t="s">
        <v>55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9"/>
    </row>
    <row r="155" spans="1:17" s="18" customFormat="1" x14ac:dyDescent="0.25">
      <c r="A155" s="151" t="s">
        <v>56</v>
      </c>
      <c r="B155" s="152" t="s">
        <v>60</v>
      </c>
      <c r="C155" s="155" t="s">
        <v>20</v>
      </c>
      <c r="D155" s="47" t="s">
        <v>7</v>
      </c>
      <c r="E155" s="17">
        <f t="shared" ref="E155:E179" si="51">SUM(F155:Q155)</f>
        <v>0</v>
      </c>
      <c r="F155" s="17">
        <f>SUM(G155:Q155)</f>
        <v>0</v>
      </c>
      <c r="G155" s="17">
        <f>G156+G157+G158+G159</f>
        <v>0</v>
      </c>
      <c r="H155" s="17">
        <f t="shared" ref="H155:Q155" si="52">H156+H157+H158+H159</f>
        <v>0</v>
      </c>
      <c r="I155" s="17">
        <f t="shared" si="52"/>
        <v>0</v>
      </c>
      <c r="J155" s="17">
        <f t="shared" si="52"/>
        <v>0</v>
      </c>
      <c r="K155" s="17">
        <f t="shared" si="52"/>
        <v>0</v>
      </c>
      <c r="L155" s="17">
        <f t="shared" si="52"/>
        <v>0</v>
      </c>
      <c r="M155" s="17">
        <f t="shared" si="52"/>
        <v>0</v>
      </c>
      <c r="N155" s="17">
        <f t="shared" si="52"/>
        <v>0</v>
      </c>
      <c r="O155" s="17">
        <f t="shared" si="52"/>
        <v>0</v>
      </c>
      <c r="P155" s="17">
        <f t="shared" si="52"/>
        <v>0</v>
      </c>
      <c r="Q155" s="17">
        <f t="shared" si="52"/>
        <v>0</v>
      </c>
    </row>
    <row r="156" spans="1:17" s="18" customFormat="1" x14ac:dyDescent="0.25">
      <c r="A156" s="151"/>
      <c r="B156" s="153"/>
      <c r="C156" s="155"/>
      <c r="D156" s="47" t="s">
        <v>2</v>
      </c>
      <c r="E156" s="17">
        <f t="shared" si="51"/>
        <v>0</v>
      </c>
      <c r="F156" s="17">
        <v>0</v>
      </c>
      <c r="G156" s="17">
        <v>0</v>
      </c>
      <c r="H156" s="17">
        <v>0</v>
      </c>
      <c r="I156" s="17">
        <f t="shared" ref="I156:Q159" si="53">I141+I146+I151</f>
        <v>0</v>
      </c>
      <c r="J156" s="17">
        <f t="shared" si="53"/>
        <v>0</v>
      </c>
      <c r="K156" s="17">
        <f t="shared" si="53"/>
        <v>0</v>
      </c>
      <c r="L156" s="17">
        <f t="shared" si="53"/>
        <v>0</v>
      </c>
      <c r="M156" s="17">
        <f t="shared" si="53"/>
        <v>0</v>
      </c>
      <c r="N156" s="17">
        <f t="shared" si="53"/>
        <v>0</v>
      </c>
      <c r="O156" s="17">
        <f t="shared" si="53"/>
        <v>0</v>
      </c>
      <c r="P156" s="17">
        <f t="shared" si="53"/>
        <v>0</v>
      </c>
      <c r="Q156" s="17">
        <f t="shared" si="53"/>
        <v>0</v>
      </c>
    </row>
    <row r="157" spans="1:17" s="18" customFormat="1" ht="31.5" x14ac:dyDescent="0.25">
      <c r="A157" s="151"/>
      <c r="B157" s="153"/>
      <c r="C157" s="155"/>
      <c r="D157" s="47" t="s">
        <v>3</v>
      </c>
      <c r="E157" s="17">
        <f t="shared" si="51"/>
        <v>0</v>
      </c>
      <c r="F157" s="17">
        <v>0</v>
      </c>
      <c r="G157" s="17">
        <v>0</v>
      </c>
      <c r="H157" s="17">
        <v>0</v>
      </c>
      <c r="I157" s="17">
        <f t="shared" si="53"/>
        <v>0</v>
      </c>
      <c r="J157" s="17">
        <f t="shared" si="53"/>
        <v>0</v>
      </c>
      <c r="K157" s="17">
        <f t="shared" si="53"/>
        <v>0</v>
      </c>
      <c r="L157" s="17">
        <f t="shared" si="53"/>
        <v>0</v>
      </c>
      <c r="M157" s="17">
        <f t="shared" si="53"/>
        <v>0</v>
      </c>
      <c r="N157" s="17">
        <f t="shared" si="53"/>
        <v>0</v>
      </c>
      <c r="O157" s="17">
        <f t="shared" si="53"/>
        <v>0</v>
      </c>
      <c r="P157" s="17">
        <f t="shared" si="53"/>
        <v>0</v>
      </c>
      <c r="Q157" s="17">
        <f t="shared" si="53"/>
        <v>0</v>
      </c>
    </row>
    <row r="158" spans="1:17" s="18" customFormat="1" x14ac:dyDescent="0.25">
      <c r="A158" s="151"/>
      <c r="B158" s="153"/>
      <c r="C158" s="155"/>
      <c r="D158" s="47" t="s">
        <v>4</v>
      </c>
      <c r="E158" s="17">
        <f t="shared" si="51"/>
        <v>20000</v>
      </c>
      <c r="F158" s="17">
        <v>20000</v>
      </c>
      <c r="G158" s="17">
        <f t="shared" ref="G158:L159" si="54">G143+G148+G153</f>
        <v>0</v>
      </c>
      <c r="H158" s="17">
        <f t="shared" si="54"/>
        <v>0</v>
      </c>
      <c r="I158" s="17">
        <f t="shared" si="54"/>
        <v>0</v>
      </c>
      <c r="J158" s="17">
        <f t="shared" si="54"/>
        <v>0</v>
      </c>
      <c r="K158" s="17">
        <f t="shared" si="54"/>
        <v>0</v>
      </c>
      <c r="L158" s="17">
        <f t="shared" si="54"/>
        <v>0</v>
      </c>
      <c r="M158" s="17">
        <f t="shared" si="53"/>
        <v>0</v>
      </c>
      <c r="N158" s="17">
        <f t="shared" si="53"/>
        <v>0</v>
      </c>
      <c r="O158" s="17">
        <f t="shared" si="53"/>
        <v>0</v>
      </c>
      <c r="P158" s="17">
        <f t="shared" si="53"/>
        <v>0</v>
      </c>
      <c r="Q158" s="17">
        <f t="shared" si="53"/>
        <v>0</v>
      </c>
    </row>
    <row r="159" spans="1:17" s="18" customFormat="1" ht="31.5" x14ac:dyDescent="0.25">
      <c r="A159" s="151"/>
      <c r="B159" s="154"/>
      <c r="C159" s="155"/>
      <c r="D159" s="47" t="s">
        <v>5</v>
      </c>
      <c r="E159" s="17">
        <f t="shared" si="51"/>
        <v>0</v>
      </c>
      <c r="F159" s="17">
        <v>0</v>
      </c>
      <c r="G159" s="17">
        <v>0</v>
      </c>
      <c r="H159" s="17">
        <v>0</v>
      </c>
      <c r="I159" s="17">
        <f t="shared" si="54"/>
        <v>0</v>
      </c>
      <c r="J159" s="17">
        <f t="shared" si="54"/>
        <v>0</v>
      </c>
      <c r="K159" s="17">
        <f t="shared" si="54"/>
        <v>0</v>
      </c>
      <c r="L159" s="17">
        <f t="shared" si="54"/>
        <v>0</v>
      </c>
      <c r="M159" s="17">
        <f t="shared" si="53"/>
        <v>0</v>
      </c>
      <c r="N159" s="17">
        <f t="shared" si="53"/>
        <v>0</v>
      </c>
      <c r="O159" s="17">
        <f t="shared" si="53"/>
        <v>0</v>
      </c>
      <c r="P159" s="17">
        <f t="shared" si="53"/>
        <v>0</v>
      </c>
      <c r="Q159" s="17">
        <f t="shared" si="53"/>
        <v>0</v>
      </c>
    </row>
    <row r="160" spans="1:17" s="18" customFormat="1" x14ac:dyDescent="0.25">
      <c r="A160" s="151" t="s">
        <v>57</v>
      </c>
      <c r="B160" s="152" t="s">
        <v>61</v>
      </c>
      <c r="C160" s="155" t="s">
        <v>20</v>
      </c>
      <c r="D160" s="47" t="s">
        <v>7</v>
      </c>
      <c r="E160" s="17">
        <f t="shared" ref="E160:E164" si="55">SUM(F160:Q160)</f>
        <v>30000</v>
      </c>
      <c r="F160" s="17">
        <f>F161+F162+F163+F164</f>
        <v>30000</v>
      </c>
      <c r="G160" s="17">
        <f t="shared" ref="G160:Q160" si="56">G161+G162+G163+G164</f>
        <v>0</v>
      </c>
      <c r="H160" s="17">
        <f t="shared" si="56"/>
        <v>0</v>
      </c>
      <c r="I160" s="17">
        <f t="shared" si="56"/>
        <v>0</v>
      </c>
      <c r="J160" s="17">
        <f t="shared" si="56"/>
        <v>0</v>
      </c>
      <c r="K160" s="17">
        <f t="shared" si="56"/>
        <v>0</v>
      </c>
      <c r="L160" s="17">
        <f t="shared" si="56"/>
        <v>0</v>
      </c>
      <c r="M160" s="17">
        <f t="shared" si="56"/>
        <v>0</v>
      </c>
      <c r="N160" s="17">
        <f t="shared" si="56"/>
        <v>0</v>
      </c>
      <c r="O160" s="17">
        <f t="shared" si="56"/>
        <v>0</v>
      </c>
      <c r="P160" s="17">
        <f t="shared" si="56"/>
        <v>0</v>
      </c>
      <c r="Q160" s="17">
        <f t="shared" si="56"/>
        <v>0</v>
      </c>
    </row>
    <row r="161" spans="1:17" s="18" customFormat="1" x14ac:dyDescent="0.25">
      <c r="A161" s="151"/>
      <c r="B161" s="153"/>
      <c r="C161" s="155"/>
      <c r="D161" s="47" t="s">
        <v>2</v>
      </c>
      <c r="E161" s="17">
        <f t="shared" si="55"/>
        <v>0</v>
      </c>
      <c r="F161" s="17">
        <v>0</v>
      </c>
      <c r="G161" s="17">
        <v>0</v>
      </c>
      <c r="H161" s="17">
        <v>0</v>
      </c>
      <c r="I161" s="17">
        <f t="shared" ref="I161:Q164" si="57">I146+I151+I156</f>
        <v>0</v>
      </c>
      <c r="J161" s="17">
        <f t="shared" si="57"/>
        <v>0</v>
      </c>
      <c r="K161" s="17">
        <f t="shared" si="57"/>
        <v>0</v>
      </c>
      <c r="L161" s="17">
        <f t="shared" si="57"/>
        <v>0</v>
      </c>
      <c r="M161" s="17">
        <f t="shared" si="57"/>
        <v>0</v>
      </c>
      <c r="N161" s="17">
        <f t="shared" si="57"/>
        <v>0</v>
      </c>
      <c r="O161" s="17">
        <f t="shared" si="57"/>
        <v>0</v>
      </c>
      <c r="P161" s="17">
        <f t="shared" si="57"/>
        <v>0</v>
      </c>
      <c r="Q161" s="17">
        <f t="shared" si="57"/>
        <v>0</v>
      </c>
    </row>
    <row r="162" spans="1:17" s="18" customFormat="1" ht="31.5" x14ac:dyDescent="0.25">
      <c r="A162" s="151"/>
      <c r="B162" s="153"/>
      <c r="C162" s="155"/>
      <c r="D162" s="47" t="s">
        <v>3</v>
      </c>
      <c r="E162" s="17">
        <f t="shared" si="55"/>
        <v>0</v>
      </c>
      <c r="F162" s="17">
        <v>0</v>
      </c>
      <c r="G162" s="17">
        <v>0</v>
      </c>
      <c r="H162" s="17">
        <v>0</v>
      </c>
      <c r="I162" s="17">
        <f t="shared" si="57"/>
        <v>0</v>
      </c>
      <c r="J162" s="17">
        <f t="shared" si="57"/>
        <v>0</v>
      </c>
      <c r="K162" s="17">
        <f t="shared" si="57"/>
        <v>0</v>
      </c>
      <c r="L162" s="17">
        <f t="shared" si="57"/>
        <v>0</v>
      </c>
      <c r="M162" s="17">
        <f t="shared" si="57"/>
        <v>0</v>
      </c>
      <c r="N162" s="17">
        <f t="shared" si="57"/>
        <v>0</v>
      </c>
      <c r="O162" s="17">
        <f t="shared" si="57"/>
        <v>0</v>
      </c>
      <c r="P162" s="17">
        <f t="shared" si="57"/>
        <v>0</v>
      </c>
      <c r="Q162" s="17">
        <f t="shared" si="57"/>
        <v>0</v>
      </c>
    </row>
    <row r="163" spans="1:17" s="18" customFormat="1" x14ac:dyDescent="0.25">
      <c r="A163" s="151"/>
      <c r="B163" s="153"/>
      <c r="C163" s="155"/>
      <c r="D163" s="47" t="s">
        <v>4</v>
      </c>
      <c r="E163" s="17">
        <f t="shared" si="55"/>
        <v>30000</v>
      </c>
      <c r="F163" s="17">
        <v>30000</v>
      </c>
      <c r="G163" s="17">
        <f t="shared" ref="G163:L164" si="58">G148+G153+G158</f>
        <v>0</v>
      </c>
      <c r="H163" s="17">
        <f t="shared" si="58"/>
        <v>0</v>
      </c>
      <c r="I163" s="17">
        <f t="shared" si="58"/>
        <v>0</v>
      </c>
      <c r="J163" s="17">
        <f t="shared" si="58"/>
        <v>0</v>
      </c>
      <c r="K163" s="17">
        <f t="shared" si="58"/>
        <v>0</v>
      </c>
      <c r="L163" s="17">
        <f t="shared" si="58"/>
        <v>0</v>
      </c>
      <c r="M163" s="17">
        <f t="shared" si="57"/>
        <v>0</v>
      </c>
      <c r="N163" s="17">
        <f t="shared" si="57"/>
        <v>0</v>
      </c>
      <c r="O163" s="17">
        <f t="shared" si="57"/>
        <v>0</v>
      </c>
      <c r="P163" s="17">
        <f t="shared" si="57"/>
        <v>0</v>
      </c>
      <c r="Q163" s="17">
        <f t="shared" si="57"/>
        <v>0</v>
      </c>
    </row>
    <row r="164" spans="1:17" s="18" customFormat="1" ht="31.5" x14ac:dyDescent="0.25">
      <c r="A164" s="151"/>
      <c r="B164" s="154"/>
      <c r="C164" s="155"/>
      <c r="D164" s="47" t="s">
        <v>5</v>
      </c>
      <c r="E164" s="17">
        <f t="shared" si="55"/>
        <v>0</v>
      </c>
      <c r="F164" s="17">
        <v>0</v>
      </c>
      <c r="G164" s="17">
        <v>0</v>
      </c>
      <c r="H164" s="17">
        <v>0</v>
      </c>
      <c r="I164" s="17">
        <f t="shared" si="58"/>
        <v>0</v>
      </c>
      <c r="J164" s="17">
        <f t="shared" si="58"/>
        <v>0</v>
      </c>
      <c r="K164" s="17">
        <f t="shared" si="58"/>
        <v>0</v>
      </c>
      <c r="L164" s="17">
        <f t="shared" si="58"/>
        <v>0</v>
      </c>
      <c r="M164" s="17">
        <f t="shared" si="57"/>
        <v>0</v>
      </c>
      <c r="N164" s="17">
        <f t="shared" si="57"/>
        <v>0</v>
      </c>
      <c r="O164" s="17">
        <f t="shared" si="57"/>
        <v>0</v>
      </c>
      <c r="P164" s="17">
        <f t="shared" si="57"/>
        <v>0</v>
      </c>
      <c r="Q164" s="17">
        <f t="shared" si="57"/>
        <v>0</v>
      </c>
    </row>
    <row r="165" spans="1:17" s="18" customFormat="1" x14ac:dyDescent="0.25">
      <c r="A165" s="151" t="s">
        <v>58</v>
      </c>
      <c r="B165" s="152" t="s">
        <v>62</v>
      </c>
      <c r="C165" s="155" t="s">
        <v>20</v>
      </c>
      <c r="D165" s="47" t="s">
        <v>7</v>
      </c>
      <c r="E165" s="17">
        <f t="shared" ref="E165:E169" si="59">SUM(F165:Q165)</f>
        <v>0</v>
      </c>
      <c r="F165" s="17">
        <f>F166+F167+F168+F169</f>
        <v>0</v>
      </c>
      <c r="G165" s="17">
        <f t="shared" ref="G165:Q165" si="60">G166+G167+G168+G169</f>
        <v>0</v>
      </c>
      <c r="H165" s="17">
        <f t="shared" si="60"/>
        <v>0</v>
      </c>
      <c r="I165" s="17">
        <f t="shared" si="60"/>
        <v>0</v>
      </c>
      <c r="J165" s="17">
        <f t="shared" si="60"/>
        <v>0</v>
      </c>
      <c r="K165" s="17">
        <f t="shared" si="60"/>
        <v>0</v>
      </c>
      <c r="L165" s="17">
        <f t="shared" si="60"/>
        <v>0</v>
      </c>
      <c r="M165" s="17">
        <f t="shared" si="60"/>
        <v>0</v>
      </c>
      <c r="N165" s="17">
        <f t="shared" si="60"/>
        <v>0</v>
      </c>
      <c r="O165" s="17">
        <f t="shared" si="60"/>
        <v>0</v>
      </c>
      <c r="P165" s="17">
        <f t="shared" si="60"/>
        <v>0</v>
      </c>
      <c r="Q165" s="17">
        <f t="shared" si="60"/>
        <v>0</v>
      </c>
    </row>
    <row r="166" spans="1:17" s="18" customFormat="1" x14ac:dyDescent="0.25">
      <c r="A166" s="151"/>
      <c r="B166" s="153"/>
      <c r="C166" s="155"/>
      <c r="D166" s="47" t="s">
        <v>2</v>
      </c>
      <c r="E166" s="17">
        <f t="shared" si="59"/>
        <v>0</v>
      </c>
      <c r="F166" s="17">
        <v>0</v>
      </c>
      <c r="G166" s="17">
        <v>0</v>
      </c>
      <c r="H166" s="17">
        <v>0</v>
      </c>
      <c r="I166" s="17">
        <f t="shared" ref="I166:Q169" si="61">I151+I156+I161</f>
        <v>0</v>
      </c>
      <c r="J166" s="17">
        <f t="shared" si="61"/>
        <v>0</v>
      </c>
      <c r="K166" s="17">
        <f t="shared" si="61"/>
        <v>0</v>
      </c>
      <c r="L166" s="17">
        <f t="shared" si="61"/>
        <v>0</v>
      </c>
      <c r="M166" s="17">
        <f t="shared" si="61"/>
        <v>0</v>
      </c>
      <c r="N166" s="17">
        <f t="shared" si="61"/>
        <v>0</v>
      </c>
      <c r="O166" s="17">
        <f t="shared" si="61"/>
        <v>0</v>
      </c>
      <c r="P166" s="17">
        <f t="shared" si="61"/>
        <v>0</v>
      </c>
      <c r="Q166" s="17">
        <f t="shared" si="61"/>
        <v>0</v>
      </c>
    </row>
    <row r="167" spans="1:17" s="18" customFormat="1" ht="31.5" x14ac:dyDescent="0.25">
      <c r="A167" s="151"/>
      <c r="B167" s="153"/>
      <c r="C167" s="155"/>
      <c r="D167" s="47" t="s">
        <v>3</v>
      </c>
      <c r="E167" s="17">
        <f t="shared" si="59"/>
        <v>0</v>
      </c>
      <c r="F167" s="17">
        <v>0</v>
      </c>
      <c r="G167" s="17">
        <v>0</v>
      </c>
      <c r="H167" s="17">
        <v>0</v>
      </c>
      <c r="I167" s="17">
        <f t="shared" si="61"/>
        <v>0</v>
      </c>
      <c r="J167" s="17">
        <f t="shared" si="61"/>
        <v>0</v>
      </c>
      <c r="K167" s="17">
        <f t="shared" si="61"/>
        <v>0</v>
      </c>
      <c r="L167" s="17">
        <f t="shared" si="61"/>
        <v>0</v>
      </c>
      <c r="M167" s="17">
        <f t="shared" si="61"/>
        <v>0</v>
      </c>
      <c r="N167" s="17">
        <f t="shared" si="61"/>
        <v>0</v>
      </c>
      <c r="O167" s="17">
        <f t="shared" si="61"/>
        <v>0</v>
      </c>
      <c r="P167" s="17">
        <f t="shared" si="61"/>
        <v>0</v>
      </c>
      <c r="Q167" s="17">
        <f t="shared" si="61"/>
        <v>0</v>
      </c>
    </row>
    <row r="168" spans="1:17" s="18" customFormat="1" x14ac:dyDescent="0.25">
      <c r="A168" s="151"/>
      <c r="B168" s="153"/>
      <c r="C168" s="155"/>
      <c r="D168" s="47" t="s">
        <v>4</v>
      </c>
      <c r="E168" s="17">
        <f t="shared" si="59"/>
        <v>0</v>
      </c>
      <c r="F168" s="17">
        <v>0</v>
      </c>
      <c r="G168" s="17">
        <f t="shared" ref="G168:L169" si="62">G153+G158+G163</f>
        <v>0</v>
      </c>
      <c r="H168" s="17">
        <f t="shared" si="62"/>
        <v>0</v>
      </c>
      <c r="I168" s="17">
        <f t="shared" si="62"/>
        <v>0</v>
      </c>
      <c r="J168" s="17">
        <f t="shared" si="62"/>
        <v>0</v>
      </c>
      <c r="K168" s="17">
        <f t="shared" si="62"/>
        <v>0</v>
      </c>
      <c r="L168" s="17">
        <f t="shared" si="62"/>
        <v>0</v>
      </c>
      <c r="M168" s="17">
        <f t="shared" si="61"/>
        <v>0</v>
      </c>
      <c r="N168" s="17">
        <f t="shared" si="61"/>
        <v>0</v>
      </c>
      <c r="O168" s="17">
        <f t="shared" si="61"/>
        <v>0</v>
      </c>
      <c r="P168" s="17">
        <f t="shared" si="61"/>
        <v>0</v>
      </c>
      <c r="Q168" s="17">
        <f t="shared" si="61"/>
        <v>0</v>
      </c>
    </row>
    <row r="169" spans="1:17" s="18" customFormat="1" ht="31.5" x14ac:dyDescent="0.25">
      <c r="A169" s="151"/>
      <c r="B169" s="154"/>
      <c r="C169" s="155"/>
      <c r="D169" s="47" t="s">
        <v>5</v>
      </c>
      <c r="E169" s="17">
        <f t="shared" si="59"/>
        <v>0</v>
      </c>
      <c r="F169" s="17">
        <v>0</v>
      </c>
      <c r="G169" s="17">
        <v>0</v>
      </c>
      <c r="H169" s="17">
        <v>0</v>
      </c>
      <c r="I169" s="17">
        <f t="shared" si="62"/>
        <v>0</v>
      </c>
      <c r="J169" s="17">
        <f t="shared" si="62"/>
        <v>0</v>
      </c>
      <c r="K169" s="17">
        <f t="shared" si="62"/>
        <v>0</v>
      </c>
      <c r="L169" s="17">
        <f t="shared" si="62"/>
        <v>0</v>
      </c>
      <c r="M169" s="17">
        <f t="shared" si="61"/>
        <v>0</v>
      </c>
      <c r="N169" s="17">
        <f t="shared" si="61"/>
        <v>0</v>
      </c>
      <c r="O169" s="17">
        <f t="shared" si="61"/>
        <v>0</v>
      </c>
      <c r="P169" s="17">
        <f t="shared" si="61"/>
        <v>0</v>
      </c>
      <c r="Q169" s="17">
        <f t="shared" si="61"/>
        <v>0</v>
      </c>
    </row>
    <row r="170" spans="1:17" s="18" customFormat="1" x14ac:dyDescent="0.25">
      <c r="A170" s="151" t="s">
        <v>59</v>
      </c>
      <c r="B170" s="156" t="s">
        <v>63</v>
      </c>
      <c r="C170" s="155" t="s">
        <v>20</v>
      </c>
      <c r="D170" s="47" t="s">
        <v>7</v>
      </c>
      <c r="E170" s="17">
        <f t="shared" ref="E170:E174" si="63">SUM(F170:Q170)</f>
        <v>870000</v>
      </c>
      <c r="F170" s="17">
        <f>F171+F172+F173+F174</f>
        <v>0</v>
      </c>
      <c r="G170" s="17">
        <f t="shared" ref="G170:Q170" si="64">G171+G172+G173+G174</f>
        <v>70000</v>
      </c>
      <c r="H170" s="17">
        <f t="shared" si="64"/>
        <v>150000</v>
      </c>
      <c r="I170" s="17">
        <f t="shared" si="64"/>
        <v>50000</v>
      </c>
      <c r="J170" s="17">
        <f t="shared" si="64"/>
        <v>200000</v>
      </c>
      <c r="K170" s="17">
        <f t="shared" si="64"/>
        <v>200000</v>
      </c>
      <c r="L170" s="17">
        <f t="shared" si="64"/>
        <v>200000</v>
      </c>
      <c r="M170" s="17">
        <f t="shared" si="64"/>
        <v>0</v>
      </c>
      <c r="N170" s="17">
        <f t="shared" si="64"/>
        <v>0</v>
      </c>
      <c r="O170" s="17">
        <f t="shared" si="64"/>
        <v>0</v>
      </c>
      <c r="P170" s="17">
        <f t="shared" si="64"/>
        <v>0</v>
      </c>
      <c r="Q170" s="17">
        <f t="shared" si="64"/>
        <v>0</v>
      </c>
    </row>
    <row r="171" spans="1:17" s="18" customFormat="1" x14ac:dyDescent="0.25">
      <c r="A171" s="151"/>
      <c r="B171" s="156"/>
      <c r="C171" s="155"/>
      <c r="D171" s="47" t="s">
        <v>2</v>
      </c>
      <c r="E171" s="17">
        <f t="shared" si="63"/>
        <v>0</v>
      </c>
      <c r="F171" s="17">
        <v>0</v>
      </c>
      <c r="G171" s="17">
        <v>0</v>
      </c>
      <c r="H171" s="17">
        <v>0</v>
      </c>
      <c r="I171" s="17">
        <f t="shared" ref="I171:Q174" si="65">I156+I161+I166</f>
        <v>0</v>
      </c>
      <c r="J171" s="17">
        <f t="shared" si="65"/>
        <v>0</v>
      </c>
      <c r="K171" s="17">
        <f t="shared" si="65"/>
        <v>0</v>
      </c>
      <c r="L171" s="17">
        <f t="shared" si="65"/>
        <v>0</v>
      </c>
      <c r="M171" s="17">
        <f t="shared" si="65"/>
        <v>0</v>
      </c>
      <c r="N171" s="17">
        <f t="shared" si="65"/>
        <v>0</v>
      </c>
      <c r="O171" s="17">
        <f t="shared" si="65"/>
        <v>0</v>
      </c>
      <c r="P171" s="17">
        <f t="shared" si="65"/>
        <v>0</v>
      </c>
      <c r="Q171" s="17">
        <f t="shared" si="65"/>
        <v>0</v>
      </c>
    </row>
    <row r="172" spans="1:17" s="18" customFormat="1" ht="31.5" x14ac:dyDescent="0.25">
      <c r="A172" s="151"/>
      <c r="B172" s="156"/>
      <c r="C172" s="155"/>
      <c r="D172" s="47" t="s">
        <v>3</v>
      </c>
      <c r="E172" s="17">
        <f t="shared" si="63"/>
        <v>0</v>
      </c>
      <c r="F172" s="17">
        <v>0</v>
      </c>
      <c r="G172" s="17">
        <v>0</v>
      </c>
      <c r="H172" s="17">
        <v>0</v>
      </c>
      <c r="I172" s="17">
        <f t="shared" si="65"/>
        <v>0</v>
      </c>
      <c r="J172" s="17">
        <f t="shared" si="65"/>
        <v>0</v>
      </c>
      <c r="K172" s="17">
        <f t="shared" si="65"/>
        <v>0</v>
      </c>
      <c r="L172" s="17">
        <f t="shared" si="65"/>
        <v>0</v>
      </c>
      <c r="M172" s="17">
        <f t="shared" si="65"/>
        <v>0</v>
      </c>
      <c r="N172" s="17">
        <f t="shared" si="65"/>
        <v>0</v>
      </c>
      <c r="O172" s="17">
        <f t="shared" si="65"/>
        <v>0</v>
      </c>
      <c r="P172" s="17">
        <f t="shared" si="65"/>
        <v>0</v>
      </c>
      <c r="Q172" s="17">
        <f t="shared" si="65"/>
        <v>0</v>
      </c>
    </row>
    <row r="173" spans="1:17" s="18" customFormat="1" x14ac:dyDescent="0.25">
      <c r="A173" s="151"/>
      <c r="B173" s="156"/>
      <c r="C173" s="155"/>
      <c r="D173" s="47" t="s">
        <v>4</v>
      </c>
      <c r="E173" s="17">
        <f t="shared" si="63"/>
        <v>870000</v>
      </c>
      <c r="F173" s="17">
        <v>0</v>
      </c>
      <c r="G173" s="17">
        <v>70000</v>
      </c>
      <c r="H173" s="17">
        <v>150000</v>
      </c>
      <c r="I173" s="17">
        <v>50000</v>
      </c>
      <c r="J173" s="17">
        <v>200000</v>
      </c>
      <c r="K173" s="17">
        <v>200000</v>
      </c>
      <c r="L173" s="17">
        <v>200000</v>
      </c>
      <c r="M173" s="17">
        <v>0</v>
      </c>
      <c r="N173" s="17">
        <f t="shared" si="65"/>
        <v>0</v>
      </c>
      <c r="O173" s="17">
        <f t="shared" si="65"/>
        <v>0</v>
      </c>
      <c r="P173" s="17">
        <f t="shared" si="65"/>
        <v>0</v>
      </c>
      <c r="Q173" s="17">
        <f t="shared" si="65"/>
        <v>0</v>
      </c>
    </row>
    <row r="174" spans="1:17" s="18" customFormat="1" ht="31.5" x14ac:dyDescent="0.25">
      <c r="A174" s="151"/>
      <c r="B174" s="156"/>
      <c r="C174" s="155"/>
      <c r="D174" s="47" t="s">
        <v>5</v>
      </c>
      <c r="E174" s="17">
        <f t="shared" si="63"/>
        <v>0</v>
      </c>
      <c r="F174" s="17">
        <v>0</v>
      </c>
      <c r="G174" s="17">
        <v>0</v>
      </c>
      <c r="H174" s="17">
        <v>0</v>
      </c>
      <c r="I174" s="17">
        <f t="shared" si="65"/>
        <v>0</v>
      </c>
      <c r="J174" s="17">
        <f t="shared" si="65"/>
        <v>0</v>
      </c>
      <c r="K174" s="17">
        <f t="shared" si="65"/>
        <v>0</v>
      </c>
      <c r="L174" s="17">
        <f t="shared" si="65"/>
        <v>0</v>
      </c>
      <c r="M174" s="17">
        <f t="shared" si="65"/>
        <v>0</v>
      </c>
      <c r="N174" s="17">
        <f t="shared" si="65"/>
        <v>0</v>
      </c>
      <c r="O174" s="17">
        <f t="shared" si="65"/>
        <v>0</v>
      </c>
      <c r="P174" s="17">
        <f t="shared" si="65"/>
        <v>0</v>
      </c>
      <c r="Q174" s="17">
        <f t="shared" si="65"/>
        <v>0</v>
      </c>
    </row>
    <row r="175" spans="1:17" s="11" customFormat="1" x14ac:dyDescent="0.25">
      <c r="A175" s="145"/>
      <c r="B175" s="148" t="s">
        <v>64</v>
      </c>
      <c r="C175" s="142"/>
      <c r="D175" s="9" t="s">
        <v>7</v>
      </c>
      <c r="E175" s="17">
        <f t="shared" si="51"/>
        <v>920000</v>
      </c>
      <c r="F175" s="17">
        <f>F176+F177+F178+F179</f>
        <v>50000</v>
      </c>
      <c r="G175" s="17">
        <f>G176+G177+G178+G179</f>
        <v>70000</v>
      </c>
      <c r="H175" s="17">
        <f t="shared" ref="H175:Q175" si="66">H176+H177+H178+H179</f>
        <v>150000</v>
      </c>
      <c r="I175" s="17">
        <f t="shared" si="66"/>
        <v>50000</v>
      </c>
      <c r="J175" s="17">
        <f t="shared" si="66"/>
        <v>200000</v>
      </c>
      <c r="K175" s="17">
        <f t="shared" si="66"/>
        <v>200000</v>
      </c>
      <c r="L175" s="17">
        <f t="shared" si="66"/>
        <v>200000</v>
      </c>
      <c r="M175" s="17">
        <f t="shared" si="66"/>
        <v>0</v>
      </c>
      <c r="N175" s="17">
        <f t="shared" si="66"/>
        <v>0</v>
      </c>
      <c r="O175" s="17">
        <f t="shared" si="66"/>
        <v>0</v>
      </c>
      <c r="P175" s="17">
        <f t="shared" si="66"/>
        <v>0</v>
      </c>
      <c r="Q175" s="17">
        <f t="shared" si="66"/>
        <v>0</v>
      </c>
    </row>
    <row r="176" spans="1:17" s="11" customFormat="1" x14ac:dyDescent="0.25">
      <c r="A176" s="146"/>
      <c r="B176" s="149"/>
      <c r="C176" s="143"/>
      <c r="D176" s="9" t="s">
        <v>2</v>
      </c>
      <c r="E176" s="17">
        <f t="shared" si="51"/>
        <v>0</v>
      </c>
      <c r="F176" s="17">
        <f>F156+F161+F166+F171</f>
        <v>0</v>
      </c>
      <c r="G176" s="17">
        <f t="shared" ref="G176:Q176" si="67">G156+G161+G166+G171</f>
        <v>0</v>
      </c>
      <c r="H176" s="17">
        <f t="shared" si="67"/>
        <v>0</v>
      </c>
      <c r="I176" s="17">
        <f t="shared" si="67"/>
        <v>0</v>
      </c>
      <c r="J176" s="17">
        <f t="shared" si="67"/>
        <v>0</v>
      </c>
      <c r="K176" s="17">
        <f t="shared" si="67"/>
        <v>0</v>
      </c>
      <c r="L176" s="17">
        <f t="shared" si="67"/>
        <v>0</v>
      </c>
      <c r="M176" s="17">
        <f t="shared" si="67"/>
        <v>0</v>
      </c>
      <c r="N176" s="17">
        <f t="shared" si="67"/>
        <v>0</v>
      </c>
      <c r="O176" s="17">
        <f t="shared" si="67"/>
        <v>0</v>
      </c>
      <c r="P176" s="17">
        <f t="shared" si="67"/>
        <v>0</v>
      </c>
      <c r="Q176" s="17">
        <f t="shared" si="67"/>
        <v>0</v>
      </c>
    </row>
    <row r="177" spans="1:17" s="11" customFormat="1" ht="31.5" x14ac:dyDescent="0.25">
      <c r="A177" s="146"/>
      <c r="B177" s="149"/>
      <c r="C177" s="143"/>
      <c r="D177" s="9" t="s">
        <v>3</v>
      </c>
      <c r="E177" s="17">
        <f t="shared" si="51"/>
        <v>0</v>
      </c>
      <c r="F177" s="17">
        <f t="shared" ref="F177:Q179" si="68">F157+F162+F167+F172</f>
        <v>0</v>
      </c>
      <c r="G177" s="17">
        <f t="shared" si="68"/>
        <v>0</v>
      </c>
      <c r="H177" s="17">
        <f t="shared" si="68"/>
        <v>0</v>
      </c>
      <c r="I177" s="17">
        <f t="shared" si="68"/>
        <v>0</v>
      </c>
      <c r="J177" s="17">
        <f t="shared" si="68"/>
        <v>0</v>
      </c>
      <c r="K177" s="17">
        <f t="shared" si="68"/>
        <v>0</v>
      </c>
      <c r="L177" s="17">
        <f t="shared" si="68"/>
        <v>0</v>
      </c>
      <c r="M177" s="17">
        <f t="shared" si="68"/>
        <v>0</v>
      </c>
      <c r="N177" s="17">
        <f t="shared" si="68"/>
        <v>0</v>
      </c>
      <c r="O177" s="17">
        <f t="shared" si="68"/>
        <v>0</v>
      </c>
      <c r="P177" s="17">
        <f t="shared" si="68"/>
        <v>0</v>
      </c>
      <c r="Q177" s="17">
        <f t="shared" si="68"/>
        <v>0</v>
      </c>
    </row>
    <row r="178" spans="1:17" s="11" customFormat="1" x14ac:dyDescent="0.25">
      <c r="A178" s="146"/>
      <c r="B178" s="149"/>
      <c r="C178" s="143"/>
      <c r="D178" s="9" t="s">
        <v>4</v>
      </c>
      <c r="E178" s="17">
        <f t="shared" si="51"/>
        <v>920000</v>
      </c>
      <c r="F178" s="17">
        <f t="shared" si="68"/>
        <v>50000</v>
      </c>
      <c r="G178" s="17">
        <f t="shared" si="68"/>
        <v>70000</v>
      </c>
      <c r="H178" s="17">
        <f t="shared" si="68"/>
        <v>150000</v>
      </c>
      <c r="I178" s="17">
        <f t="shared" si="68"/>
        <v>50000</v>
      </c>
      <c r="J178" s="17">
        <f t="shared" si="68"/>
        <v>200000</v>
      </c>
      <c r="K178" s="17">
        <f t="shared" si="68"/>
        <v>200000</v>
      </c>
      <c r="L178" s="17">
        <f t="shared" si="68"/>
        <v>200000</v>
      </c>
      <c r="M178" s="17">
        <f t="shared" si="68"/>
        <v>0</v>
      </c>
      <c r="N178" s="17">
        <f t="shared" si="68"/>
        <v>0</v>
      </c>
      <c r="O178" s="17">
        <f t="shared" si="68"/>
        <v>0</v>
      </c>
      <c r="P178" s="17">
        <f t="shared" si="68"/>
        <v>0</v>
      </c>
      <c r="Q178" s="17">
        <f t="shared" si="68"/>
        <v>0</v>
      </c>
    </row>
    <row r="179" spans="1:17" s="11" customFormat="1" ht="31.5" x14ac:dyDescent="0.25">
      <c r="A179" s="147"/>
      <c r="B179" s="150"/>
      <c r="C179" s="144"/>
      <c r="D179" s="9" t="s">
        <v>5</v>
      </c>
      <c r="E179" s="17">
        <f t="shared" si="51"/>
        <v>0</v>
      </c>
      <c r="F179" s="17">
        <f t="shared" si="68"/>
        <v>0</v>
      </c>
      <c r="G179" s="17">
        <f t="shared" si="68"/>
        <v>0</v>
      </c>
      <c r="H179" s="17">
        <f t="shared" si="68"/>
        <v>0</v>
      </c>
      <c r="I179" s="17">
        <f t="shared" si="68"/>
        <v>0</v>
      </c>
      <c r="J179" s="17">
        <f t="shared" si="68"/>
        <v>0</v>
      </c>
      <c r="K179" s="17">
        <f t="shared" si="68"/>
        <v>0</v>
      </c>
      <c r="L179" s="17">
        <f t="shared" si="68"/>
        <v>0</v>
      </c>
      <c r="M179" s="17">
        <f t="shared" si="68"/>
        <v>0</v>
      </c>
      <c r="N179" s="17">
        <f t="shared" si="68"/>
        <v>0</v>
      </c>
      <c r="O179" s="17">
        <f t="shared" si="68"/>
        <v>0</v>
      </c>
      <c r="P179" s="17">
        <f t="shared" si="68"/>
        <v>0</v>
      </c>
      <c r="Q179" s="17">
        <f t="shared" si="68"/>
        <v>0</v>
      </c>
    </row>
    <row r="180" spans="1:17" s="1" customFormat="1" x14ac:dyDescent="0.25">
      <c r="A180" s="131" t="s">
        <v>16</v>
      </c>
      <c r="B180" s="132"/>
      <c r="C180" s="137"/>
      <c r="D180" s="5" t="s">
        <v>7</v>
      </c>
      <c r="E180" s="12">
        <f>E181+E182+E183+E184</f>
        <v>1490293534.71</v>
      </c>
      <c r="F180" s="12">
        <f t="shared" ref="F180:Q180" si="69">F181+F182+F183+F184</f>
        <v>115991929.98999999</v>
      </c>
      <c r="G180" s="12">
        <f t="shared" si="69"/>
        <v>125175450.76000001</v>
      </c>
      <c r="H180" s="13">
        <f t="shared" si="69"/>
        <v>124617131.23999999</v>
      </c>
      <c r="I180" s="12">
        <f t="shared" si="69"/>
        <v>143136660.86000001</v>
      </c>
      <c r="J180" s="12">
        <f t="shared" si="69"/>
        <v>138237287.50999999</v>
      </c>
      <c r="K180" s="12">
        <f t="shared" si="69"/>
        <v>122909750.36</v>
      </c>
      <c r="L180" s="12">
        <f t="shared" si="69"/>
        <v>118628664.29000001</v>
      </c>
      <c r="M180" s="12">
        <f t="shared" si="69"/>
        <v>120319331.93999998</v>
      </c>
      <c r="N180" s="12">
        <f t="shared" si="69"/>
        <v>120319331.93999998</v>
      </c>
      <c r="O180" s="12">
        <f t="shared" si="69"/>
        <v>120319331.93999998</v>
      </c>
      <c r="P180" s="12">
        <f t="shared" si="69"/>
        <v>120319331.93999998</v>
      </c>
      <c r="Q180" s="12">
        <f t="shared" si="69"/>
        <v>120319331.93999998</v>
      </c>
    </row>
    <row r="181" spans="1:17" s="1" customFormat="1" x14ac:dyDescent="0.25">
      <c r="A181" s="133"/>
      <c r="B181" s="134"/>
      <c r="C181" s="138"/>
      <c r="D181" s="6" t="s">
        <v>2</v>
      </c>
      <c r="E181" s="12">
        <f>F181+G181+H181+I181+J181+K181+L181+M181+N181+O181+P181+Q181</f>
        <v>5059500</v>
      </c>
      <c r="F181" s="12">
        <f t="shared" ref="F181:Q184" si="70">F24+F40+F56+F107+F123+F139+F149+F176</f>
        <v>5500</v>
      </c>
      <c r="G181" s="12">
        <f t="shared" si="70"/>
        <v>0</v>
      </c>
      <c r="H181" s="12">
        <f t="shared" si="70"/>
        <v>20600</v>
      </c>
      <c r="I181" s="12">
        <f t="shared" si="70"/>
        <v>5033400</v>
      </c>
      <c r="J181" s="12">
        <f t="shared" si="70"/>
        <v>0</v>
      </c>
      <c r="K181" s="12">
        <f t="shared" si="70"/>
        <v>0</v>
      </c>
      <c r="L181" s="12">
        <f t="shared" si="70"/>
        <v>0</v>
      </c>
      <c r="M181" s="12">
        <f t="shared" si="70"/>
        <v>0</v>
      </c>
      <c r="N181" s="12">
        <f t="shared" si="70"/>
        <v>0</v>
      </c>
      <c r="O181" s="12">
        <f t="shared" si="70"/>
        <v>0</v>
      </c>
      <c r="P181" s="12">
        <f t="shared" si="70"/>
        <v>0</v>
      </c>
      <c r="Q181" s="12">
        <f t="shared" si="70"/>
        <v>0</v>
      </c>
    </row>
    <row r="182" spans="1:17" s="1" customFormat="1" ht="31.5" x14ac:dyDescent="0.25">
      <c r="A182" s="133"/>
      <c r="B182" s="134"/>
      <c r="C182" s="138"/>
      <c r="D182" s="6" t="s">
        <v>3</v>
      </c>
      <c r="E182" s="12">
        <f>F182+G182+H182+I182+J182+K182+L182+M182+N182+O182+P182+Q182</f>
        <v>13063775.609999999</v>
      </c>
      <c r="F182" s="12">
        <f t="shared" si="70"/>
        <v>713906.25</v>
      </c>
      <c r="G182" s="12">
        <f t="shared" si="70"/>
        <v>4949546.3600000003</v>
      </c>
      <c r="H182" s="12">
        <f t="shared" si="70"/>
        <v>1565100</v>
      </c>
      <c r="I182" s="12">
        <f t="shared" si="70"/>
        <v>2356523</v>
      </c>
      <c r="J182" s="12">
        <f t="shared" si="70"/>
        <v>2759400</v>
      </c>
      <c r="K182" s="12">
        <f t="shared" si="70"/>
        <v>359800</v>
      </c>
      <c r="L182" s="12">
        <f t="shared" si="70"/>
        <v>359500</v>
      </c>
      <c r="M182" s="12">
        <f t="shared" si="70"/>
        <v>0</v>
      </c>
      <c r="N182" s="12">
        <f t="shared" si="70"/>
        <v>0</v>
      </c>
      <c r="O182" s="12">
        <f t="shared" si="70"/>
        <v>0</v>
      </c>
      <c r="P182" s="12">
        <f t="shared" si="70"/>
        <v>0</v>
      </c>
      <c r="Q182" s="12">
        <f t="shared" si="70"/>
        <v>0</v>
      </c>
    </row>
    <row r="183" spans="1:17" s="1" customFormat="1" x14ac:dyDescent="0.25">
      <c r="A183" s="133"/>
      <c r="B183" s="134"/>
      <c r="C183" s="138"/>
      <c r="D183" s="6" t="s">
        <v>4</v>
      </c>
      <c r="E183" s="12">
        <f>F183+G183+H183+I183+J183+K183+L183+M183+N183+O183+P183+Q183</f>
        <v>1472170259.1000001</v>
      </c>
      <c r="F183" s="12">
        <f t="shared" si="70"/>
        <v>115272523.73999999</v>
      </c>
      <c r="G183" s="12">
        <f t="shared" si="70"/>
        <v>120225904.40000001</v>
      </c>
      <c r="H183" s="12">
        <f t="shared" si="70"/>
        <v>123031431.23999999</v>
      </c>
      <c r="I183" s="12">
        <f t="shared" si="70"/>
        <v>135746737.86000001</v>
      </c>
      <c r="J183" s="12">
        <f>J26+J42+J58+J109+J125+J141+J151+J178</f>
        <v>135477887.50999999</v>
      </c>
      <c r="K183" s="12">
        <f t="shared" si="70"/>
        <v>122549950.36</v>
      </c>
      <c r="L183" s="12">
        <f t="shared" si="70"/>
        <v>118269164.29000001</v>
      </c>
      <c r="M183" s="12">
        <f t="shared" si="70"/>
        <v>120319331.93999998</v>
      </c>
      <c r="N183" s="12">
        <f t="shared" si="70"/>
        <v>120319331.93999998</v>
      </c>
      <c r="O183" s="12">
        <f t="shared" si="70"/>
        <v>120319331.93999998</v>
      </c>
      <c r="P183" s="12">
        <f t="shared" si="70"/>
        <v>120319331.93999998</v>
      </c>
      <c r="Q183" s="12">
        <f t="shared" si="70"/>
        <v>120319331.93999998</v>
      </c>
    </row>
    <row r="184" spans="1:17" s="1" customFormat="1" ht="31.5" x14ac:dyDescent="0.25">
      <c r="A184" s="135"/>
      <c r="B184" s="136"/>
      <c r="C184" s="139"/>
      <c r="D184" s="6" t="s">
        <v>5</v>
      </c>
      <c r="E184" s="12">
        <f>F184+G184+H184+I184+J184+K184+L184+M184+N184+O184+P184+Q184</f>
        <v>0</v>
      </c>
      <c r="F184" s="12">
        <f t="shared" si="70"/>
        <v>0</v>
      </c>
      <c r="G184" s="12">
        <f t="shared" si="70"/>
        <v>0</v>
      </c>
      <c r="H184" s="12">
        <f t="shared" si="70"/>
        <v>0</v>
      </c>
      <c r="I184" s="12">
        <f t="shared" si="70"/>
        <v>0</v>
      </c>
      <c r="J184" s="12">
        <f t="shared" si="70"/>
        <v>0</v>
      </c>
      <c r="K184" s="12">
        <f t="shared" si="70"/>
        <v>0</v>
      </c>
      <c r="L184" s="12">
        <f t="shared" si="70"/>
        <v>0</v>
      </c>
      <c r="M184" s="12">
        <f t="shared" si="70"/>
        <v>0</v>
      </c>
      <c r="N184" s="12">
        <f t="shared" si="70"/>
        <v>0</v>
      </c>
      <c r="O184" s="12">
        <f t="shared" si="70"/>
        <v>0</v>
      </c>
      <c r="P184" s="12">
        <f t="shared" si="70"/>
        <v>0</v>
      </c>
      <c r="Q184" s="12">
        <f t="shared" si="70"/>
        <v>0</v>
      </c>
    </row>
    <row r="185" spans="1:17" s="1" customFormat="1" x14ac:dyDescent="0.25">
      <c r="A185" s="131" t="s">
        <v>17</v>
      </c>
      <c r="B185" s="132"/>
      <c r="C185" s="137"/>
      <c r="D185" s="5" t="s">
        <v>7</v>
      </c>
      <c r="E185" s="12">
        <f>E186+E187+E188+E189</f>
        <v>0</v>
      </c>
      <c r="F185" s="12">
        <f t="shared" ref="F185:Q185" si="71">F186+F187+F188+F189</f>
        <v>0</v>
      </c>
      <c r="G185" s="12">
        <f t="shared" si="71"/>
        <v>0</v>
      </c>
      <c r="H185" s="13">
        <f t="shared" si="71"/>
        <v>0</v>
      </c>
      <c r="I185" s="12">
        <f t="shared" si="71"/>
        <v>0</v>
      </c>
      <c r="J185" s="12">
        <f t="shared" si="71"/>
        <v>0</v>
      </c>
      <c r="K185" s="12">
        <f t="shared" si="71"/>
        <v>0</v>
      </c>
      <c r="L185" s="12">
        <f t="shared" si="71"/>
        <v>0</v>
      </c>
      <c r="M185" s="12">
        <f t="shared" si="71"/>
        <v>0</v>
      </c>
      <c r="N185" s="12">
        <f t="shared" si="71"/>
        <v>0</v>
      </c>
      <c r="O185" s="12">
        <f t="shared" si="71"/>
        <v>0</v>
      </c>
      <c r="P185" s="12">
        <f t="shared" si="71"/>
        <v>0</v>
      </c>
      <c r="Q185" s="12">
        <f t="shared" si="71"/>
        <v>0</v>
      </c>
    </row>
    <row r="186" spans="1:17" s="1" customFormat="1" x14ac:dyDescent="0.25">
      <c r="A186" s="133"/>
      <c r="B186" s="134"/>
      <c r="C186" s="138"/>
      <c r="D186" s="6" t="s">
        <v>2</v>
      </c>
      <c r="E186" s="12">
        <f t="shared" ref="E186:E194" si="72">F186+G186+H186+I186+J186+K186+L186+M186+N186+O186+P186+Q186</f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</row>
    <row r="187" spans="1:17" s="1" customFormat="1" ht="31.5" x14ac:dyDescent="0.25">
      <c r="A187" s="133"/>
      <c r="B187" s="134"/>
      <c r="C187" s="138"/>
      <c r="D187" s="6" t="s">
        <v>3</v>
      </c>
      <c r="E187" s="12">
        <f t="shared" si="72"/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</row>
    <row r="188" spans="1:17" s="1" customFormat="1" x14ac:dyDescent="0.25">
      <c r="A188" s="133"/>
      <c r="B188" s="134"/>
      <c r="C188" s="138"/>
      <c r="D188" s="6" t="s">
        <v>4</v>
      </c>
      <c r="E188" s="12">
        <f t="shared" si="72"/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</row>
    <row r="189" spans="1:17" s="1" customFormat="1" ht="31.5" x14ac:dyDescent="0.25">
      <c r="A189" s="135"/>
      <c r="B189" s="136"/>
      <c r="C189" s="139"/>
      <c r="D189" s="6" t="s">
        <v>5</v>
      </c>
      <c r="E189" s="12">
        <f t="shared" si="72"/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</row>
    <row r="190" spans="1:17" s="1" customFormat="1" x14ac:dyDescent="0.25">
      <c r="A190" s="131" t="s">
        <v>18</v>
      </c>
      <c r="B190" s="132"/>
      <c r="C190" s="137"/>
      <c r="D190" s="5" t="s">
        <v>7</v>
      </c>
      <c r="E190" s="14">
        <f t="shared" si="72"/>
        <v>1490293534.71</v>
      </c>
      <c r="F190" s="14">
        <f t="shared" ref="F190:Q190" si="73">F191+F192+F193+F194</f>
        <v>115991929.98999999</v>
      </c>
      <c r="G190" s="14">
        <f t="shared" si="73"/>
        <v>125175450.76000001</v>
      </c>
      <c r="H190" s="15">
        <f t="shared" si="73"/>
        <v>124617131.23999999</v>
      </c>
      <c r="I190" s="14">
        <f t="shared" si="73"/>
        <v>143136660.86000001</v>
      </c>
      <c r="J190" s="14">
        <f t="shared" si="73"/>
        <v>138237287.50999999</v>
      </c>
      <c r="K190" s="14">
        <f t="shared" si="73"/>
        <v>122909750.36</v>
      </c>
      <c r="L190" s="14">
        <f t="shared" si="73"/>
        <v>118628664.29000001</v>
      </c>
      <c r="M190" s="14">
        <f t="shared" si="73"/>
        <v>120319331.93999998</v>
      </c>
      <c r="N190" s="14">
        <f t="shared" si="73"/>
        <v>120319331.93999998</v>
      </c>
      <c r="O190" s="14">
        <f t="shared" si="73"/>
        <v>120319331.93999998</v>
      </c>
      <c r="P190" s="14">
        <f t="shared" si="73"/>
        <v>120319331.93999998</v>
      </c>
      <c r="Q190" s="14">
        <f t="shared" si="73"/>
        <v>120319331.93999998</v>
      </c>
    </row>
    <row r="191" spans="1:17" s="1" customFormat="1" x14ac:dyDescent="0.25">
      <c r="A191" s="133"/>
      <c r="B191" s="134"/>
      <c r="C191" s="138"/>
      <c r="D191" s="6" t="s">
        <v>2</v>
      </c>
      <c r="E191" s="14">
        <f t="shared" si="72"/>
        <v>5059500</v>
      </c>
      <c r="F191" s="14">
        <f>F181</f>
        <v>5500</v>
      </c>
      <c r="G191" s="14">
        <f t="shared" ref="G191:Q191" si="74">G181</f>
        <v>0</v>
      </c>
      <c r="H191" s="14">
        <f t="shared" si="74"/>
        <v>20600</v>
      </c>
      <c r="I191" s="14">
        <f t="shared" si="74"/>
        <v>5033400</v>
      </c>
      <c r="J191" s="14">
        <f t="shared" si="74"/>
        <v>0</v>
      </c>
      <c r="K191" s="14">
        <f t="shared" si="74"/>
        <v>0</v>
      </c>
      <c r="L191" s="14">
        <f t="shared" si="74"/>
        <v>0</v>
      </c>
      <c r="M191" s="14">
        <f t="shared" si="74"/>
        <v>0</v>
      </c>
      <c r="N191" s="14">
        <f t="shared" si="74"/>
        <v>0</v>
      </c>
      <c r="O191" s="14">
        <f t="shared" si="74"/>
        <v>0</v>
      </c>
      <c r="P191" s="14">
        <f t="shared" si="74"/>
        <v>0</v>
      </c>
      <c r="Q191" s="14">
        <f t="shared" si="74"/>
        <v>0</v>
      </c>
    </row>
    <row r="192" spans="1:17" s="1" customFormat="1" ht="31.5" x14ac:dyDescent="0.25">
      <c r="A192" s="133"/>
      <c r="B192" s="134"/>
      <c r="C192" s="138"/>
      <c r="D192" s="6" t="s">
        <v>3</v>
      </c>
      <c r="E192" s="14">
        <f t="shared" si="72"/>
        <v>13063775.609999999</v>
      </c>
      <c r="F192" s="14">
        <f t="shared" ref="F192:Q194" si="75">F182</f>
        <v>713906.25</v>
      </c>
      <c r="G192" s="14">
        <f t="shared" si="75"/>
        <v>4949546.3600000003</v>
      </c>
      <c r="H192" s="14">
        <f t="shared" si="75"/>
        <v>1565100</v>
      </c>
      <c r="I192" s="14">
        <f t="shared" si="75"/>
        <v>2356523</v>
      </c>
      <c r="J192" s="14">
        <f t="shared" si="75"/>
        <v>2759400</v>
      </c>
      <c r="K192" s="14">
        <f t="shared" si="75"/>
        <v>359800</v>
      </c>
      <c r="L192" s="14">
        <f t="shared" si="75"/>
        <v>359500</v>
      </c>
      <c r="M192" s="14">
        <f t="shared" si="75"/>
        <v>0</v>
      </c>
      <c r="N192" s="14">
        <f t="shared" si="75"/>
        <v>0</v>
      </c>
      <c r="O192" s="14">
        <f t="shared" si="75"/>
        <v>0</v>
      </c>
      <c r="P192" s="14">
        <f t="shared" si="75"/>
        <v>0</v>
      </c>
      <c r="Q192" s="14">
        <f t="shared" si="75"/>
        <v>0</v>
      </c>
    </row>
    <row r="193" spans="1:17" s="1" customFormat="1" x14ac:dyDescent="0.25">
      <c r="A193" s="133"/>
      <c r="B193" s="134"/>
      <c r="C193" s="138"/>
      <c r="D193" s="6" t="s">
        <v>4</v>
      </c>
      <c r="E193" s="14">
        <f t="shared" si="72"/>
        <v>1472170259.1000001</v>
      </c>
      <c r="F193" s="14">
        <f t="shared" si="75"/>
        <v>115272523.73999999</v>
      </c>
      <c r="G193" s="14">
        <f t="shared" si="75"/>
        <v>120225904.40000001</v>
      </c>
      <c r="H193" s="14">
        <f t="shared" si="75"/>
        <v>123031431.23999999</v>
      </c>
      <c r="I193" s="14">
        <f t="shared" si="75"/>
        <v>135746737.86000001</v>
      </c>
      <c r="J193" s="14">
        <f t="shared" si="75"/>
        <v>135477887.50999999</v>
      </c>
      <c r="K193" s="14">
        <f t="shared" si="75"/>
        <v>122549950.36</v>
      </c>
      <c r="L193" s="14">
        <f t="shared" si="75"/>
        <v>118269164.29000001</v>
      </c>
      <c r="M193" s="14">
        <f t="shared" si="75"/>
        <v>120319331.93999998</v>
      </c>
      <c r="N193" s="14">
        <f t="shared" si="75"/>
        <v>120319331.93999998</v>
      </c>
      <c r="O193" s="14">
        <f t="shared" si="75"/>
        <v>120319331.93999998</v>
      </c>
      <c r="P193" s="14">
        <f t="shared" si="75"/>
        <v>120319331.93999998</v>
      </c>
      <c r="Q193" s="14">
        <f t="shared" si="75"/>
        <v>120319331.93999998</v>
      </c>
    </row>
    <row r="194" spans="1:17" s="1" customFormat="1" ht="31.5" x14ac:dyDescent="0.25">
      <c r="A194" s="135"/>
      <c r="B194" s="136"/>
      <c r="C194" s="139"/>
      <c r="D194" s="6" t="s">
        <v>5</v>
      </c>
      <c r="E194" s="14">
        <f t="shared" si="72"/>
        <v>0</v>
      </c>
      <c r="F194" s="14">
        <f t="shared" si="75"/>
        <v>0</v>
      </c>
      <c r="G194" s="14">
        <f t="shared" si="75"/>
        <v>0</v>
      </c>
      <c r="H194" s="14">
        <f t="shared" si="75"/>
        <v>0</v>
      </c>
      <c r="I194" s="14">
        <f t="shared" si="75"/>
        <v>0</v>
      </c>
      <c r="J194" s="14">
        <f t="shared" si="75"/>
        <v>0</v>
      </c>
      <c r="K194" s="14">
        <f t="shared" si="75"/>
        <v>0</v>
      </c>
      <c r="L194" s="14">
        <f t="shared" si="75"/>
        <v>0</v>
      </c>
      <c r="M194" s="14">
        <f t="shared" si="75"/>
        <v>0</v>
      </c>
      <c r="N194" s="14">
        <f t="shared" si="75"/>
        <v>0</v>
      </c>
      <c r="O194" s="14">
        <f t="shared" si="75"/>
        <v>0</v>
      </c>
      <c r="P194" s="14">
        <f t="shared" si="75"/>
        <v>0</v>
      </c>
      <c r="Q194" s="14">
        <f t="shared" si="75"/>
        <v>0</v>
      </c>
    </row>
    <row r="195" spans="1:17" s="1" customFormat="1" x14ac:dyDescent="0.25">
      <c r="A195" s="140" t="s">
        <v>19</v>
      </c>
      <c r="B195" s="141"/>
      <c r="C195" s="46"/>
      <c r="D195" s="6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s="1" customFormat="1" x14ac:dyDescent="0.25">
      <c r="A196" s="131" t="s">
        <v>6</v>
      </c>
      <c r="B196" s="132"/>
      <c r="C196" s="142" t="s">
        <v>20</v>
      </c>
      <c r="D196" s="5" t="s">
        <v>7</v>
      </c>
      <c r="E196" s="14">
        <f t="shared" ref="E196:E205" si="76">F196+G196+H196+I196+J196+K196+L196+Q196+M196+N196+O196+P196</f>
        <v>1490293534.71</v>
      </c>
      <c r="F196" s="14">
        <f>F197+F198+F199+F200</f>
        <v>115991929.98999999</v>
      </c>
      <c r="G196" s="14">
        <f t="shared" ref="G196:Q196" si="77">G197+G198+G199+G200</f>
        <v>125175450.76000001</v>
      </c>
      <c r="H196" s="15">
        <f t="shared" si="77"/>
        <v>124617131.23999999</v>
      </c>
      <c r="I196" s="14">
        <f t="shared" si="77"/>
        <v>143136660.86000001</v>
      </c>
      <c r="J196" s="14">
        <f t="shared" si="77"/>
        <v>138237287.50999999</v>
      </c>
      <c r="K196" s="14">
        <f t="shared" si="77"/>
        <v>122909750.36</v>
      </c>
      <c r="L196" s="14">
        <f t="shared" si="77"/>
        <v>118628664.29000001</v>
      </c>
      <c r="M196" s="14">
        <f t="shared" si="77"/>
        <v>120319331.93999998</v>
      </c>
      <c r="N196" s="14">
        <f t="shared" si="77"/>
        <v>120319331.93999998</v>
      </c>
      <c r="O196" s="14">
        <f t="shared" si="77"/>
        <v>120319331.93999998</v>
      </c>
      <c r="P196" s="14">
        <f t="shared" si="77"/>
        <v>120319331.93999998</v>
      </c>
      <c r="Q196" s="14">
        <f t="shared" si="77"/>
        <v>120319331.93999998</v>
      </c>
    </row>
    <row r="197" spans="1:17" s="1" customFormat="1" x14ac:dyDescent="0.25">
      <c r="A197" s="133"/>
      <c r="B197" s="134"/>
      <c r="C197" s="143"/>
      <c r="D197" s="6" t="s">
        <v>2</v>
      </c>
      <c r="E197" s="14">
        <f t="shared" si="76"/>
        <v>5059500</v>
      </c>
      <c r="F197" s="14">
        <f>F181</f>
        <v>5500</v>
      </c>
      <c r="G197" s="14">
        <f t="shared" ref="G197:Q197" si="78">G181</f>
        <v>0</v>
      </c>
      <c r="H197" s="14">
        <f t="shared" si="78"/>
        <v>20600</v>
      </c>
      <c r="I197" s="14">
        <f t="shared" si="78"/>
        <v>5033400</v>
      </c>
      <c r="J197" s="14">
        <f t="shared" si="78"/>
        <v>0</v>
      </c>
      <c r="K197" s="14">
        <f t="shared" si="78"/>
        <v>0</v>
      </c>
      <c r="L197" s="14">
        <f t="shared" si="78"/>
        <v>0</v>
      </c>
      <c r="M197" s="14">
        <f t="shared" si="78"/>
        <v>0</v>
      </c>
      <c r="N197" s="14">
        <f t="shared" si="78"/>
        <v>0</v>
      </c>
      <c r="O197" s="14">
        <f t="shared" si="78"/>
        <v>0</v>
      </c>
      <c r="P197" s="14">
        <f t="shared" si="78"/>
        <v>0</v>
      </c>
      <c r="Q197" s="14">
        <f t="shared" si="78"/>
        <v>0</v>
      </c>
    </row>
    <row r="198" spans="1:17" s="1" customFormat="1" ht="31.5" x14ac:dyDescent="0.25">
      <c r="A198" s="133"/>
      <c r="B198" s="134"/>
      <c r="C198" s="143"/>
      <c r="D198" s="6" t="s">
        <v>3</v>
      </c>
      <c r="E198" s="14">
        <f t="shared" si="76"/>
        <v>13063775.609999999</v>
      </c>
      <c r="F198" s="14">
        <f t="shared" ref="F198:Q200" si="79">F182</f>
        <v>713906.25</v>
      </c>
      <c r="G198" s="14">
        <f t="shared" si="79"/>
        <v>4949546.3600000003</v>
      </c>
      <c r="H198" s="14">
        <f t="shared" si="79"/>
        <v>1565100</v>
      </c>
      <c r="I198" s="14">
        <f t="shared" si="79"/>
        <v>2356523</v>
      </c>
      <c r="J198" s="14">
        <f t="shared" si="79"/>
        <v>2759400</v>
      </c>
      <c r="K198" s="14">
        <f t="shared" si="79"/>
        <v>359800</v>
      </c>
      <c r="L198" s="14">
        <f t="shared" si="79"/>
        <v>359500</v>
      </c>
      <c r="M198" s="14">
        <f t="shared" si="79"/>
        <v>0</v>
      </c>
      <c r="N198" s="14">
        <f t="shared" si="79"/>
        <v>0</v>
      </c>
      <c r="O198" s="14">
        <f t="shared" si="79"/>
        <v>0</v>
      </c>
      <c r="P198" s="14">
        <f t="shared" si="79"/>
        <v>0</v>
      </c>
      <c r="Q198" s="14">
        <f t="shared" si="79"/>
        <v>0</v>
      </c>
    </row>
    <row r="199" spans="1:17" s="1" customFormat="1" x14ac:dyDescent="0.25">
      <c r="A199" s="133"/>
      <c r="B199" s="134"/>
      <c r="C199" s="143"/>
      <c r="D199" s="6" t="s">
        <v>4</v>
      </c>
      <c r="E199" s="14">
        <f t="shared" si="76"/>
        <v>1472170259.1000001</v>
      </c>
      <c r="F199" s="14">
        <f t="shared" si="79"/>
        <v>115272523.73999999</v>
      </c>
      <c r="G199" s="14">
        <f t="shared" si="79"/>
        <v>120225904.40000001</v>
      </c>
      <c r="H199" s="14">
        <f t="shared" si="79"/>
        <v>123031431.23999999</v>
      </c>
      <c r="I199" s="14">
        <f t="shared" si="79"/>
        <v>135746737.86000001</v>
      </c>
      <c r="J199" s="14">
        <f t="shared" si="79"/>
        <v>135477887.50999999</v>
      </c>
      <c r="K199" s="14">
        <f t="shared" si="79"/>
        <v>122549950.36</v>
      </c>
      <c r="L199" s="14">
        <f t="shared" si="79"/>
        <v>118269164.29000001</v>
      </c>
      <c r="M199" s="14">
        <f t="shared" si="79"/>
        <v>120319331.93999998</v>
      </c>
      <c r="N199" s="14">
        <f t="shared" si="79"/>
        <v>120319331.93999998</v>
      </c>
      <c r="O199" s="14">
        <f t="shared" si="79"/>
        <v>120319331.93999998</v>
      </c>
      <c r="P199" s="14">
        <f t="shared" si="79"/>
        <v>120319331.93999998</v>
      </c>
      <c r="Q199" s="14">
        <f t="shared" si="79"/>
        <v>120319331.93999998</v>
      </c>
    </row>
    <row r="200" spans="1:17" s="1" customFormat="1" ht="31.5" x14ac:dyDescent="0.25">
      <c r="A200" s="135"/>
      <c r="B200" s="136"/>
      <c r="C200" s="144"/>
      <c r="D200" s="6" t="s">
        <v>5</v>
      </c>
      <c r="E200" s="14">
        <f t="shared" si="76"/>
        <v>0</v>
      </c>
      <c r="F200" s="14">
        <f t="shared" si="79"/>
        <v>0</v>
      </c>
      <c r="G200" s="14">
        <f t="shared" si="79"/>
        <v>0</v>
      </c>
      <c r="H200" s="14">
        <f t="shared" si="79"/>
        <v>0</v>
      </c>
      <c r="I200" s="14">
        <f t="shared" si="79"/>
        <v>0</v>
      </c>
      <c r="J200" s="14">
        <f t="shared" si="79"/>
        <v>0</v>
      </c>
      <c r="K200" s="14">
        <f t="shared" si="79"/>
        <v>0</v>
      </c>
      <c r="L200" s="14">
        <f t="shared" si="79"/>
        <v>0</v>
      </c>
      <c r="M200" s="14">
        <f t="shared" si="79"/>
        <v>0</v>
      </c>
      <c r="N200" s="14">
        <f t="shared" si="79"/>
        <v>0</v>
      </c>
      <c r="O200" s="14">
        <f t="shared" si="79"/>
        <v>0</v>
      </c>
      <c r="P200" s="14">
        <f t="shared" si="79"/>
        <v>0</v>
      </c>
      <c r="Q200" s="14">
        <f t="shared" si="79"/>
        <v>0</v>
      </c>
    </row>
    <row r="201" spans="1:17" s="1" customFormat="1" x14ac:dyDescent="0.25">
      <c r="A201" s="131" t="s">
        <v>23</v>
      </c>
      <c r="B201" s="132"/>
      <c r="C201" s="142" t="s">
        <v>24</v>
      </c>
      <c r="D201" s="5" t="s">
        <v>7</v>
      </c>
      <c r="E201" s="14">
        <f t="shared" si="76"/>
        <v>0</v>
      </c>
      <c r="F201" s="14">
        <f>F202+F203+F204+F205</f>
        <v>0</v>
      </c>
      <c r="G201" s="14">
        <f t="shared" ref="G201:Q201" si="80">G202+G203+G204+G205</f>
        <v>0</v>
      </c>
      <c r="H201" s="15">
        <f t="shared" si="80"/>
        <v>0</v>
      </c>
      <c r="I201" s="14">
        <f t="shared" si="80"/>
        <v>0</v>
      </c>
      <c r="J201" s="14">
        <f t="shared" si="80"/>
        <v>0</v>
      </c>
      <c r="K201" s="14">
        <f t="shared" si="80"/>
        <v>0</v>
      </c>
      <c r="L201" s="14">
        <f t="shared" si="80"/>
        <v>0</v>
      </c>
      <c r="M201" s="14">
        <f t="shared" si="80"/>
        <v>0</v>
      </c>
      <c r="N201" s="14">
        <f t="shared" si="80"/>
        <v>0</v>
      </c>
      <c r="O201" s="14">
        <f t="shared" si="80"/>
        <v>0</v>
      </c>
      <c r="P201" s="14">
        <f t="shared" si="80"/>
        <v>0</v>
      </c>
      <c r="Q201" s="14">
        <f t="shared" si="80"/>
        <v>0</v>
      </c>
    </row>
    <row r="202" spans="1:17" s="1" customFormat="1" x14ac:dyDescent="0.25">
      <c r="A202" s="133"/>
      <c r="B202" s="134"/>
      <c r="C202" s="143"/>
      <c r="D202" s="6" t="s">
        <v>2</v>
      </c>
      <c r="E202" s="14">
        <f t="shared" si="76"/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</row>
    <row r="203" spans="1:17" s="1" customFormat="1" ht="31.5" x14ac:dyDescent="0.25">
      <c r="A203" s="133"/>
      <c r="B203" s="134"/>
      <c r="C203" s="143"/>
      <c r="D203" s="6" t="s">
        <v>3</v>
      </c>
      <c r="E203" s="14">
        <f t="shared" si="76"/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</row>
    <row r="204" spans="1:17" s="1" customFormat="1" x14ac:dyDescent="0.25">
      <c r="A204" s="133"/>
      <c r="B204" s="134"/>
      <c r="C204" s="143"/>
      <c r="D204" s="6" t="s">
        <v>4</v>
      </c>
      <c r="E204" s="14">
        <f t="shared" si="76"/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</row>
    <row r="205" spans="1:17" s="1" customFormat="1" ht="31.5" x14ac:dyDescent="0.25">
      <c r="A205" s="135"/>
      <c r="B205" s="136"/>
      <c r="C205" s="144"/>
      <c r="D205" s="6" t="s">
        <v>5</v>
      </c>
      <c r="E205" s="14">
        <f t="shared" si="76"/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</row>
    <row r="206" spans="1:17" s="1" customFormat="1" x14ac:dyDescent="0.25">
      <c r="H206" s="2"/>
    </row>
    <row r="207" spans="1:17" s="1" customFormat="1" x14ac:dyDescent="0.25">
      <c r="H207" s="2"/>
    </row>
  </sheetData>
  <mergeCells count="122">
    <mergeCell ref="A12:Q12"/>
    <mergeCell ref="A13:A17"/>
    <mergeCell ref="B13:B17"/>
    <mergeCell ref="C13:C17"/>
    <mergeCell ref="A18:A22"/>
    <mergeCell ref="B18:B22"/>
    <mergeCell ref="C18:C22"/>
    <mergeCell ref="P6:Q6"/>
    <mergeCell ref="A7:Q7"/>
    <mergeCell ref="A8:A10"/>
    <mergeCell ref="B8:B10"/>
    <mergeCell ref="C8:C10"/>
    <mergeCell ref="D8:D10"/>
    <mergeCell ref="E8:Q8"/>
    <mergeCell ref="E9:E10"/>
    <mergeCell ref="F9:Q9"/>
    <mergeCell ref="A34:A38"/>
    <mergeCell ref="B34:B38"/>
    <mergeCell ref="C34:C38"/>
    <mergeCell ref="A39:A43"/>
    <mergeCell ref="B39:B43"/>
    <mergeCell ref="C39:C43"/>
    <mergeCell ref="A23:A27"/>
    <mergeCell ref="B23:B27"/>
    <mergeCell ref="C23:C27"/>
    <mergeCell ref="A28:Q28"/>
    <mergeCell ref="A29:A33"/>
    <mergeCell ref="B29:B33"/>
    <mergeCell ref="C29:C33"/>
    <mergeCell ref="A55:A59"/>
    <mergeCell ref="B55:B59"/>
    <mergeCell ref="C55:C59"/>
    <mergeCell ref="A60:Q60"/>
    <mergeCell ref="A61:A65"/>
    <mergeCell ref="B61:B65"/>
    <mergeCell ref="C61:C65"/>
    <mergeCell ref="A44:Q44"/>
    <mergeCell ref="A45:A49"/>
    <mergeCell ref="B45:B49"/>
    <mergeCell ref="C45:C49"/>
    <mergeCell ref="A50:A54"/>
    <mergeCell ref="B50:B54"/>
    <mergeCell ref="C50:C54"/>
    <mergeCell ref="A76:A80"/>
    <mergeCell ref="B76:B80"/>
    <mergeCell ref="C76:C80"/>
    <mergeCell ref="A81:A85"/>
    <mergeCell ref="B81:B85"/>
    <mergeCell ref="C81:C85"/>
    <mergeCell ref="A66:A70"/>
    <mergeCell ref="B66:B70"/>
    <mergeCell ref="C66:C70"/>
    <mergeCell ref="A71:A75"/>
    <mergeCell ref="B71:B75"/>
    <mergeCell ref="C71:C75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22:A126"/>
    <mergeCell ref="B122:B126"/>
    <mergeCell ref="C122:C126"/>
    <mergeCell ref="A127:Q127"/>
    <mergeCell ref="A128:A132"/>
    <mergeCell ref="B128:B132"/>
    <mergeCell ref="C128:C132"/>
    <mergeCell ref="A106:C110"/>
    <mergeCell ref="A111:Q111"/>
    <mergeCell ref="A112:A116"/>
    <mergeCell ref="B112:B116"/>
    <mergeCell ref="C112:C116"/>
    <mergeCell ref="A117:A121"/>
    <mergeCell ref="B117:B121"/>
    <mergeCell ref="C117:C121"/>
    <mergeCell ref="A143:Q143"/>
    <mergeCell ref="A144:A148"/>
    <mergeCell ref="B144:B148"/>
    <mergeCell ref="C144:C148"/>
    <mergeCell ref="A149:A153"/>
    <mergeCell ref="B149:B153"/>
    <mergeCell ref="C149:C153"/>
    <mergeCell ref="A133:A137"/>
    <mergeCell ref="B133:B137"/>
    <mergeCell ref="C133:C137"/>
    <mergeCell ref="A138:A142"/>
    <mergeCell ref="B138:B142"/>
    <mergeCell ref="C138:C142"/>
    <mergeCell ref="A165:A169"/>
    <mergeCell ref="B165:B169"/>
    <mergeCell ref="C165:C169"/>
    <mergeCell ref="A170:A174"/>
    <mergeCell ref="B170:B174"/>
    <mergeCell ref="C170:C174"/>
    <mergeCell ref="A154:Q154"/>
    <mergeCell ref="A155:A159"/>
    <mergeCell ref="B155:B159"/>
    <mergeCell ref="C155:C159"/>
    <mergeCell ref="A160:A164"/>
    <mergeCell ref="B160:B164"/>
    <mergeCell ref="C160:C164"/>
    <mergeCell ref="A190:B194"/>
    <mergeCell ref="C190:C194"/>
    <mergeCell ref="A195:B195"/>
    <mergeCell ref="A196:B200"/>
    <mergeCell ref="C196:C200"/>
    <mergeCell ref="A201:B205"/>
    <mergeCell ref="C201:C205"/>
    <mergeCell ref="A175:A179"/>
    <mergeCell ref="B175:B179"/>
    <mergeCell ref="C175:C179"/>
    <mergeCell ref="A180:B184"/>
    <mergeCell ref="C180:C184"/>
    <mergeCell ref="A185:B189"/>
    <mergeCell ref="C185:C189"/>
  </mergeCells>
  <pageMargins left="0.78740157480314965" right="0.78740157480314965" top="1.1811023622047245" bottom="0.39370078740157483" header="0.31496062992125984" footer="0.31496062992125984"/>
  <pageSetup paperSize="9" scale="39" firstPageNumber="5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2022-11-01T04:35:26Z</dcterms:modified>
</cp:coreProperties>
</file>